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3964781\Desktop\18816\"/>
    </mc:Choice>
  </mc:AlternateContent>
  <bookViews>
    <workbookView xWindow="0" yWindow="0" windowWidth="28800" windowHeight="12300"/>
  </bookViews>
  <sheets>
    <sheet name="Issuances" sheetId="5" r:id="rId1"/>
    <sheet name="Green Bonds" sheetId="2" r:id="rId2"/>
    <sheet name="SDG Bonds" sheetId="3" r:id="rId3"/>
  </sheets>
  <externalReferences>
    <externalReference r:id="rId4"/>
  </externalReferences>
  <definedNames>
    <definedName name="_xlnm._FilterDatabase" localSheetId="1" hidden="1">'Green Bonds'!$A$1:$O$47</definedName>
    <definedName name="_xlnm._FilterDatabase" localSheetId="2" hidden="1">'SDG Bonds'!$A$1:$O$51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3" l="1"/>
  <c r="I30" i="3"/>
  <c r="J24" i="3"/>
  <c r="J8" i="3"/>
  <c r="I3" i="2"/>
  <c r="I44" i="2"/>
  <c r="K46" i="2"/>
  <c r="K41" i="2"/>
  <c r="J39" i="2"/>
  <c r="J37" i="2"/>
  <c r="J35" i="2"/>
  <c r="J33" i="2"/>
  <c r="K31" i="2"/>
  <c r="K21" i="2"/>
  <c r="K14" i="2"/>
  <c r="K10" i="2"/>
  <c r="K8" i="2"/>
  <c r="J47" i="2" l="1"/>
  <c r="J51" i="3"/>
  <c r="T13" i="5" l="1"/>
  <c r="T12" i="5"/>
  <c r="T49" i="5"/>
  <c r="T25" i="5" l="1"/>
  <c r="T22" i="5"/>
  <c r="T35" i="5"/>
  <c r="T5" i="5"/>
  <c r="T47" i="5"/>
  <c r="T29" i="5"/>
  <c r="T26" i="5"/>
  <c r="T34" i="5"/>
  <c r="T31" i="5"/>
  <c r="T14" i="5"/>
  <c r="T23" i="5"/>
  <c r="T28" i="5"/>
  <c r="T45" i="5"/>
  <c r="T44" i="5"/>
  <c r="T15" i="5"/>
  <c r="T32" i="5"/>
  <c r="T16" i="5"/>
  <c r="T7" i="5"/>
  <c r="T37" i="5"/>
  <c r="T46" i="5"/>
  <c r="T39" i="5"/>
  <c r="T17" i="5"/>
  <c r="T38" i="5"/>
  <c r="T27" i="5"/>
  <c r="T36" i="5"/>
  <c r="T21" i="5"/>
  <c r="T30" i="5"/>
  <c r="T48" i="5"/>
  <c r="T19" i="5"/>
  <c r="T24" i="5"/>
  <c r="T33" i="5"/>
  <c r="T4" i="5" l="1"/>
  <c r="T43" i="5"/>
  <c r="T50" i="5" s="1"/>
  <c r="T11" i="5"/>
  <c r="T59" i="5" l="1"/>
  <c r="T6" i="5"/>
  <c r="T8" i="5" s="1"/>
  <c r="T54" i="5" s="1"/>
  <c r="T56" i="5"/>
  <c r="T18" i="5" l="1"/>
  <c r="T20" i="5" l="1"/>
  <c r="T40" i="5" l="1"/>
  <c r="T55" i="5" s="1"/>
  <c r="T58" i="5"/>
  <c r="T52" i="5" l="1"/>
</calcChain>
</file>

<file path=xl/sharedStrings.xml><?xml version="1.0" encoding="utf-8"?>
<sst xmlns="http://schemas.openxmlformats.org/spreadsheetml/2006/main" count="1276" uniqueCount="319">
  <si>
    <t>Asset Identifier</t>
  </si>
  <si>
    <t>Facility Type</t>
  </si>
  <si>
    <t>Project Description</t>
  </si>
  <si>
    <t>Green Bond: Eligible Framework Sector</t>
  </si>
  <si>
    <t>SDG Bond:  SDG Goal</t>
  </si>
  <si>
    <t>SDG Bond:  SDG Sub Goal</t>
  </si>
  <si>
    <t>Project Location</t>
  </si>
  <si>
    <t>LCY</t>
  </si>
  <si>
    <t>As at (date)</t>
  </si>
  <si>
    <t>Impact projections for the full project made by our clients in public sources</t>
  </si>
  <si>
    <t>Allocated to Issuance</t>
  </si>
  <si>
    <t>Loans</t>
  </si>
  <si>
    <t>Renewable Energy</t>
  </si>
  <si>
    <t>7 - Affordable and clean energy</t>
  </si>
  <si>
    <t>7.2 - By 2030, increase substantially the share of renewable energy in the global energy mix</t>
  </si>
  <si>
    <t>UK</t>
  </si>
  <si>
    <t>GBP</t>
  </si>
  <si>
    <t>USD</t>
  </si>
  <si>
    <t>Project Finance</t>
  </si>
  <si>
    <t>Turkey</t>
  </si>
  <si>
    <t>EUR</t>
  </si>
  <si>
    <t>Green Buildings</t>
  </si>
  <si>
    <t>9 - Industry, innovation and infrastructure</t>
  </si>
  <si>
    <t>9.4 -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</si>
  <si>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Energy Efficiency</t>
  </si>
  <si>
    <t>7.3 - By 2030, double the global rate of improvement in energy efficiency</t>
  </si>
  <si>
    <t>Sustainable Waste Management</t>
  </si>
  <si>
    <t>12 - Responsible consumption and production</t>
  </si>
  <si>
    <t>12.5 - By 2030, substantially reduce waste generation through prevention, reduction, recycling and reuse</t>
  </si>
  <si>
    <t>11 - Sustainable cities and communities</t>
  </si>
  <si>
    <t xml:space="preserve">Green building (Hotel) in the UK - being built to Building Research Establishment Environmental Assessment Method (BREEAM) certificates of ‘Excellent’, set to use 30 per cent less carbon than regulations demand. </t>
  </si>
  <si>
    <t>Financing of a wind farm</t>
  </si>
  <si>
    <t>Mexico</t>
  </si>
  <si>
    <t>MXN</t>
  </si>
  <si>
    <t>Financing of solar farms</t>
  </si>
  <si>
    <t>USA</t>
  </si>
  <si>
    <t>Hong Kong</t>
  </si>
  <si>
    <t>HKD</t>
  </si>
  <si>
    <t>HSBC-GA-063</t>
  </si>
  <si>
    <t>Financing of wind farms</t>
  </si>
  <si>
    <t xml:space="preserve">The 218MW Project will consist of GE turbines </t>
  </si>
  <si>
    <t>Green building (commercial) in the US - being built to Leadership in Energy and Environmental Design (LEED) Gold accreditation. C02 emmissions are c.34% lower in LEED buildings</t>
  </si>
  <si>
    <t>Australia</t>
  </si>
  <si>
    <t>AUD</t>
  </si>
  <si>
    <t>Financing a Green Building</t>
  </si>
  <si>
    <t>India</t>
  </si>
  <si>
    <t>CNY</t>
  </si>
  <si>
    <t>Green Building</t>
  </si>
  <si>
    <t>China</t>
  </si>
  <si>
    <t>12.4 -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</si>
  <si>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Eco-efficient and/or circular economy</t>
  </si>
  <si>
    <t>Sustainable Water Management</t>
  </si>
  <si>
    <t>6 - Clean water and sanitation</t>
  </si>
  <si>
    <t>6.4 - By 2030, substantially increase water-use efficiency across all sectors and ensure sustainable withdrawals and supply of freshwater to address water scarcity and substantially reduce the number of people suffering from water scarcity</t>
  </si>
  <si>
    <t>Financing the Green Buildings with a target rating at gold or above from Beam Plus certification</t>
  </si>
  <si>
    <t>Green Loan proceeds are to be applied to the construction of commercial building - Office that is BREEAM very good or higher.</t>
  </si>
  <si>
    <t>Renewable energy</t>
  </si>
  <si>
    <t>Singapore</t>
  </si>
  <si>
    <t>SGD</t>
  </si>
  <si>
    <t>Malaysia</t>
  </si>
  <si>
    <t>US44329MAR43</t>
  </si>
  <si>
    <t>HSBC-GCD-003</t>
  </si>
  <si>
    <t>US44329MBC64</t>
  </si>
  <si>
    <t>HSBC-GCD-004</t>
  </si>
  <si>
    <t>US44329MBU62</t>
  </si>
  <si>
    <t>HSBC-GCD-005</t>
  </si>
  <si>
    <t>US44329MCB72</t>
  </si>
  <si>
    <t>HSBC-GCD-006</t>
  </si>
  <si>
    <t>US44329MCR25</t>
  </si>
  <si>
    <t>HSBC-GCD-007</t>
  </si>
  <si>
    <t>US44329MDE03</t>
  </si>
  <si>
    <t>HSBC-GCD-008</t>
  </si>
  <si>
    <t>HSBC-GA-115</t>
  </si>
  <si>
    <t>HSBC-GCD-010</t>
  </si>
  <si>
    <t>HSBC-GA-053</t>
  </si>
  <si>
    <t xml:space="preserve">GLP compliant Green Building loan - have BREEAM certificates of ‘Very Good’ that satisfies the use of proceeds pillar under Green Loan Principles. </t>
  </si>
  <si>
    <t>FR0013224334</t>
  </si>
  <si>
    <t>HSBC-GRB-002</t>
  </si>
  <si>
    <t>HSBC-GA-118</t>
  </si>
  <si>
    <t>Financing the construction of the a Link project, a 765km subsea cable connecting power grids which will allow the usage of clean sourced energy. The project is included on the European Union List of Projects of Common Interest. 1. Climate commitment: Achieving a 45% reduction in greenhouse gas emissions by 2020 and an 80% reduction by 2050</t>
  </si>
  <si>
    <t>HSBC-GA-119</t>
  </si>
  <si>
    <t>HSBC-GA-135</t>
  </si>
  <si>
    <t>United Kingdom</t>
  </si>
  <si>
    <t xml:space="preserve">Green building (Hotel) in the UK - being built to Building Research Establishment Environmental Assessment Method (BREEAM) certificates of ‘Excellent/Outstanding’, set to use 30 per cent less carbon than regulations demand. </t>
  </si>
  <si>
    <t>HSBC-GA-019</t>
  </si>
  <si>
    <t>Funding to support the roll out and installation of Smart Metres</t>
  </si>
  <si>
    <t>50 million smart electricity and gas meters to be installed by the end of 2020 to over 30 million premises</t>
  </si>
  <si>
    <t xml:space="preserve">FR0013294352 </t>
  </si>
  <si>
    <t>HSBC-GRB-003</t>
  </si>
  <si>
    <t>HSBC-GA-012</t>
  </si>
  <si>
    <t>Purchase of wind turbines and related equipmentand construction of associated windfarms</t>
  </si>
  <si>
    <t>50.6MW total capacity installed from the wind turbine generators</t>
  </si>
  <si>
    <t xml:space="preserve">FR0013298189  </t>
  </si>
  <si>
    <t>HSBC-GRB-004</t>
  </si>
  <si>
    <t>HSBC-GA-039</t>
  </si>
  <si>
    <t>Financing the development of waste treatment facilities</t>
  </si>
  <si>
    <t>Energy from Waste (EfW) c.130ktpa waste processed per annum</t>
  </si>
  <si>
    <t>FR0013336013</t>
  </si>
  <si>
    <t>HSBC-GRB-005</t>
  </si>
  <si>
    <t>50.6MW total capacity installed</t>
  </si>
  <si>
    <t>HSBC-GA-131</t>
  </si>
  <si>
    <t>France</t>
  </si>
  <si>
    <t xml:space="preserve">Green building (office) in France - being built to Building Research Establishment Environmental Assessment Method (BREEAM) certificates of ‘Very Good’, set to use 30 per cent less carbon than regulations demand. </t>
  </si>
  <si>
    <t>HSBC-GA-132</t>
  </si>
  <si>
    <t>HSBC-GA-133</t>
  </si>
  <si>
    <t>HSBC-GA-134</t>
  </si>
  <si>
    <t>Recyclable products which are efficient substitutes for plastic</t>
  </si>
  <si>
    <t>Sustainable business model, upcycling raw materials with 98% of recycled paper sourced locally, and offering 100% recyclable products which are efficient substitutes for plastic. Attested by a third party which assessed aligned to EU taxonomy, climate change mitigation objective, because the activity is recognized as "Material recovery from non-hazardous waste (E.38.3.2)</t>
  </si>
  <si>
    <t>HSBC-GA-046</t>
  </si>
  <si>
    <t>Residential property build to LEED Platinum certification</t>
  </si>
  <si>
    <t xml:space="preserve">Green buildings (residential) in the US - being built to Leadership in Energy and Environmental Design (LEED) Platinum accreditation. C02 emmissions are c.34% lower in LEED buildings than in an average equivalent building </t>
  </si>
  <si>
    <t>XS1917601582</t>
  </si>
  <si>
    <t>HSBC-GRB-006</t>
  </si>
  <si>
    <t>HSBC-GA-047</t>
  </si>
  <si>
    <t>HSBC-GA-048</t>
  </si>
  <si>
    <t>Construction of Green commercial/office properties - LEED Gold</t>
  </si>
  <si>
    <t xml:space="preserve">Green building (commercial) in the US - being built to Leadership in Energy and Environmental Design (LEED) Gold accreditation. C02 emmissions are c.34% lower in LEED buildings than in an average equivalent building </t>
  </si>
  <si>
    <t>HSBC-GA-054</t>
  </si>
  <si>
    <t>Green Loan proceeds are to be applied to refinance the development of commercial building - mixed use Office, Retail, Residential complex that is LEED Platinum.</t>
  </si>
  <si>
    <t xml:space="preserve">Green Building (commercial) that is  a mixed use Office, Retail, Residential complex, being built to Leadership in Energy and Environmental Design (LEED) Platinum accreditation. C02 emmissions are c.34% lower in LEED buildings than in an average equivalent building </t>
  </si>
  <si>
    <t>HSBC-GA-057</t>
  </si>
  <si>
    <t xml:space="preserve">164MW total capacity installed from the wind farm </t>
  </si>
  <si>
    <t>HSBC-GA-058</t>
  </si>
  <si>
    <t>Spain</t>
  </si>
  <si>
    <t xml:space="preserve">200MW total capacity installed from the solar farms </t>
  </si>
  <si>
    <t>HSBC-GA-060</t>
  </si>
  <si>
    <t>Financing of a Metro</t>
  </si>
  <si>
    <t>Clean Transportation</t>
  </si>
  <si>
    <t>11.2 -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</si>
  <si>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Middle East</t>
  </si>
  <si>
    <t>Estimated saving of c. 2.2025 kg CO2e per person. Based on estimated journeys (change from car to metro), by 2020, daily emmision savings would be 275,312.5 kg CO2e and 605,687.5 kg CO2e by 2030.</t>
  </si>
  <si>
    <t>HSBC-GA-121</t>
  </si>
  <si>
    <t xml:space="preserve">Green buildings in China - built to Leadership in Energy and Environmental Design (LEED) Gold accreditation. C02 emmissions are c.34% lower in LEED buildings than in an average equivalent building </t>
  </si>
  <si>
    <t>HSBC-GA-122</t>
  </si>
  <si>
    <t>The project consists of a portfolio of  7 greenfield wind and 3 greenfield solar projects with a total capacity of 1,982MW located across the U.S</t>
  </si>
  <si>
    <t>FR0013432846</t>
  </si>
  <si>
    <t>HSBC-GRB-007</t>
  </si>
  <si>
    <t>FR0013432861</t>
  </si>
  <si>
    <t>HSBC-GRB-008</t>
  </si>
  <si>
    <t>FR0013440864</t>
  </si>
  <si>
    <t>HSBC-GRB-009</t>
  </si>
  <si>
    <t>XS2034898978</t>
  </si>
  <si>
    <t>HSBC-GRB-010</t>
  </si>
  <si>
    <t>FR0013445210</t>
  </si>
  <si>
    <t>HSBC-GRB-012</t>
  </si>
  <si>
    <t>HSBC-GA-069</t>
  </si>
  <si>
    <t>Taiwan</t>
  </si>
  <si>
    <t>TWD</t>
  </si>
  <si>
    <t>Financing of 47 wind turbine generators with a total annual capacity of 376MW</t>
  </si>
  <si>
    <t>TW000G133227</t>
  </si>
  <si>
    <t>HSBC-GRB-015</t>
  </si>
  <si>
    <t>HSBC-GA-104</t>
  </si>
  <si>
    <t>The Project includes the development, construction, commissioning, ownership, operation and maintenance of an up to 600MW offshore wind farm.</t>
  </si>
  <si>
    <t>FR0013483161</t>
  </si>
  <si>
    <t>HSBC-GRB-016</t>
  </si>
  <si>
    <t>HSBC-GA-021</t>
  </si>
  <si>
    <t>Financing the construction of wind farm</t>
  </si>
  <si>
    <t>100.8 MW total capacity installed from the wind farm</t>
  </si>
  <si>
    <t>US404280BM08</t>
  </si>
  <si>
    <t>HSBC-SDG-001</t>
  </si>
  <si>
    <t xml:space="preserve">HSBC-GA-022 </t>
  </si>
  <si>
    <t>102.4 MW total capacity installed from the wind farm</t>
  </si>
  <si>
    <t>HSBC-GA-024</t>
  </si>
  <si>
    <t>Financing the construction of solar farm</t>
  </si>
  <si>
    <t>100 MW total capacity installed from the solar farm, producing sufficient energy to power c.20k homes</t>
  </si>
  <si>
    <t>HSBC-GA-028</t>
  </si>
  <si>
    <t>Water supply aqueduct</t>
  </si>
  <si>
    <t>To supply 47 million cubic metres of water annually to 3 cities in Mexico in order take care of a population of one million inhabitants</t>
  </si>
  <si>
    <t>HSBC-GA-029</t>
  </si>
  <si>
    <t>Dairy Processing Facility</t>
  </si>
  <si>
    <t>Sri Lanka</t>
  </si>
  <si>
    <t>The dairy plant is designed to process 200,000 L/day of fresh milk. It will help Sri Lanka be self sufficient in dairy production and reduce relaince on imports whilst benefiting the local economy.</t>
  </si>
  <si>
    <t>HSBC-GA-031</t>
  </si>
  <si>
    <t>Energy Efficient Campus</t>
  </si>
  <si>
    <t>New school buliding in Ireland. The building achieved the standard 'excellent' BREEAM (Building Research Establishment Environmental Assessment Method).</t>
  </si>
  <si>
    <t>HSBC-GA-032</t>
  </si>
  <si>
    <t>The design of the campus incorporates a number of innovative features that will lead to a dramatic reduction in energy consumption of more than 30% e.g Green Mark Platinum Award</t>
  </si>
  <si>
    <t>HSBC-GA-033</t>
  </si>
  <si>
    <t>Capital Expenditure</t>
  </si>
  <si>
    <t>New green building</t>
  </si>
  <si>
    <t>Dubai</t>
  </si>
  <si>
    <t xml:space="preserve">New HQ building in the Dubai achieved Leadership in Energy and Environmental Design (LEED) Gold accreditation.   </t>
  </si>
  <si>
    <t>HSBC-GA-034</t>
  </si>
  <si>
    <t xml:space="preserve">New HQ building in the UK achieved Leadership in Energy and Environmental Design (LEED) Gold accreditation.   </t>
  </si>
  <si>
    <t>HSBC-GA-042</t>
  </si>
  <si>
    <t>HSBC-GA-045</t>
  </si>
  <si>
    <t>Construction of Green Hotel - LEED Gold</t>
  </si>
  <si>
    <t xml:space="preserve">Green building (hotel) in the US - being built to Leadership in Energy and Environmental Design (LEED) Gold accreditation. C02 emmissions are c.34% lower in LEED buildings than in an average equivalent building </t>
  </si>
  <si>
    <t>HSBC-GA-049</t>
  </si>
  <si>
    <t>HSBC-GA-055</t>
  </si>
  <si>
    <t>206MW total capcailty installed from the wind farm.</t>
  </si>
  <si>
    <t>HSBC-GA-114</t>
  </si>
  <si>
    <t>HSBC-GA-120</t>
  </si>
  <si>
    <t>Daily passenger-carrying capacity reaches 6.6m persons, supports over 40% of daily transportation volume in the city. Awarded Sustainable Transport award from UN SDGs.</t>
  </si>
  <si>
    <t>HSBC-GA-036</t>
  </si>
  <si>
    <t>Financing the pre-operating expenses, construction costs and development charges of a skyscraper office tower</t>
  </si>
  <si>
    <t>MYR</t>
  </si>
  <si>
    <t>Green Building Index (GBI) Gold certification</t>
  </si>
  <si>
    <t>MYBVI1802740</t>
  </si>
  <si>
    <t>HSBC-SDG-002</t>
  </si>
  <si>
    <t>HSBC-GA-037</t>
  </si>
  <si>
    <t>Financing the planning, design, supply, installation, construction, testing, commissioning and completion of water treatment plants</t>
  </si>
  <si>
    <t>Water treatment plants with total capacity of processing up to 148 million litres per day</t>
  </si>
  <si>
    <t>HSBC-GA-059</t>
  </si>
  <si>
    <t>Financing the cost for land acquisition, construction of plant, and purchase of machinery, in relation to the development and commissioning of a new Industrialised Building System (“IBS”) Plant</t>
  </si>
  <si>
    <t>IBS minimizes the usage of timber due to the elimination of conventional timber formwork; this is good for the environment; minimal wastage at the factory and construction sites. IBS construction also promotes principally safer and systematic factory setting improving working conditions for the workforce.</t>
  </si>
  <si>
    <t>HSBC-GA-061</t>
  </si>
  <si>
    <t>Financing healthcare</t>
  </si>
  <si>
    <t>Good health and well-health</t>
  </si>
  <si>
    <t>3 - Good health and well-health</t>
  </si>
  <si>
    <t>3.8 - Achieve universal health coverage, including financial risk protection, access to quality essential health-care services and access to safe, effective, quality and affordable essential medicines and vaccines for all</t>
  </si>
  <si>
    <t>Inatative to provide quality healthcare services for poor and low-income households, provides charity outpatient clinics and dialysis centres for underprivileged communities. 1,351,185 petients treated since inception.</t>
  </si>
  <si>
    <t>HSBC-GA-076</t>
  </si>
  <si>
    <t>Green Loan proceeds are to be applied to the financing of a building that is LEED Gold</t>
  </si>
  <si>
    <t>US40435U6M15</t>
  </si>
  <si>
    <t>HSBC-SDG-003</t>
  </si>
  <si>
    <t>US40438CBQ33</t>
  </si>
  <si>
    <t>HSBC-SDG-004</t>
  </si>
  <si>
    <t>US40438CDB46</t>
  </si>
  <si>
    <t>HSBC-SDG-005</t>
  </si>
  <si>
    <t>US40438CGY12</t>
  </si>
  <si>
    <t>HSBC-SDG-007</t>
  </si>
  <si>
    <t>US40438CKC46</t>
  </si>
  <si>
    <t>HSBC-SDG-009</t>
  </si>
  <si>
    <t>US40438CKB62</t>
  </si>
  <si>
    <t>HSBC-SDG-010</t>
  </si>
  <si>
    <t>US40438CKA89</t>
  </si>
  <si>
    <t>HSBC-SDG-011</t>
  </si>
  <si>
    <t>US40438CPN55</t>
  </si>
  <si>
    <t>HSBC-SDG-012</t>
  </si>
  <si>
    <t>US40438CPM72</t>
  </si>
  <si>
    <t>HSBC-SDG-013</t>
  </si>
  <si>
    <t>US40438CNY39</t>
  </si>
  <si>
    <t>HSBC-SDG-014</t>
  </si>
  <si>
    <t>US40438CPL99</t>
  </si>
  <si>
    <t>HSBC-SDG-015</t>
  </si>
  <si>
    <t>US40438CSA08</t>
  </si>
  <si>
    <t>HSBC-SDG-016</t>
  </si>
  <si>
    <t>US40438CSC63</t>
  </si>
  <si>
    <t>HSBC-SDG-017</t>
  </si>
  <si>
    <t>US40438CSX01</t>
  </si>
  <si>
    <t>HSBC-SDG-018</t>
  </si>
  <si>
    <t>US40438CSD47</t>
  </si>
  <si>
    <t>HSBC-SDG-019</t>
  </si>
  <si>
    <t>US40438CSE20</t>
  </si>
  <si>
    <t>HSBC-SDG-020</t>
  </si>
  <si>
    <t>US40438CUM18</t>
  </si>
  <si>
    <t>HSBC-SDG-021</t>
  </si>
  <si>
    <t>US40438CUP49</t>
  </si>
  <si>
    <t>HSBC-SDG-022</t>
  </si>
  <si>
    <t>US40438CUN90</t>
  </si>
  <si>
    <t>HSBC-SDG-023</t>
  </si>
  <si>
    <t>Bond Total</t>
  </si>
  <si>
    <t>Green (SDG) CDs Total</t>
  </si>
  <si>
    <t>SDG Bond Total</t>
  </si>
  <si>
    <t>Equity Linked SDG Bond</t>
  </si>
  <si>
    <t>Equity Linked SDG Bonds Total</t>
  </si>
  <si>
    <t>Senior Debt</t>
  </si>
  <si>
    <t>Internal Reference</t>
  </si>
  <si>
    <t>Bond Type</t>
  </si>
  <si>
    <t>Bond Amount (m)</t>
  </si>
  <si>
    <t>LYC</t>
  </si>
  <si>
    <t>Issuer</t>
  </si>
  <si>
    <t>Tenor</t>
  </si>
  <si>
    <t>ISIN</t>
  </si>
  <si>
    <t>Date
Issued</t>
  </si>
  <si>
    <t>Maturity Date</t>
  </si>
  <si>
    <t>Framework</t>
  </si>
  <si>
    <t>Bond Amount LYC</t>
  </si>
  <si>
    <t>Asset Coverage LYC</t>
  </si>
  <si>
    <t>Bond Amount USD</t>
  </si>
  <si>
    <t xml:space="preserve">Asset Coverage USD </t>
  </si>
  <si>
    <t>SDG Bond</t>
  </si>
  <si>
    <t>HSBC Holdings</t>
  </si>
  <si>
    <t>6 years</t>
  </si>
  <si>
    <t>Sustainalytics</t>
  </si>
  <si>
    <t>SUKUK SDG Bond</t>
  </si>
  <si>
    <t>HSBC Amanah Malaysia Berhad</t>
  </si>
  <si>
    <t>5 years</t>
  </si>
  <si>
    <t>Green Bond</t>
  </si>
  <si>
    <t>PwC</t>
  </si>
  <si>
    <t>HSBC Bank (Taiwan) Limited</t>
  </si>
  <si>
    <t>TOTAL</t>
  </si>
  <si>
    <t>Global Markets</t>
  </si>
  <si>
    <t>Equity Linked Green Bond</t>
  </si>
  <si>
    <t>8 years</t>
  </si>
  <si>
    <t xml:space="preserve">Green Structured Bond </t>
  </si>
  <si>
    <t>15 years</t>
  </si>
  <si>
    <t>4 years</t>
  </si>
  <si>
    <t>HSBC Bank plc</t>
  </si>
  <si>
    <t>3 years</t>
  </si>
  <si>
    <t>10 years</t>
  </si>
  <si>
    <t>12 years</t>
  </si>
  <si>
    <t>2 years</t>
  </si>
  <si>
    <t>2.5 years</t>
  </si>
  <si>
    <t>Green Certificate of Deposit</t>
  </si>
  <si>
    <t>Hongkong and Shanghai Banking Corporation Limited</t>
  </si>
  <si>
    <t>&lt;1 year</t>
  </si>
  <si>
    <t>HSBC USA Inc.</t>
  </si>
  <si>
    <t>7 year</t>
  </si>
  <si>
    <t>SDG</t>
  </si>
  <si>
    <t>7 years</t>
  </si>
  <si>
    <t>XS233444316</t>
  </si>
  <si>
    <t>GRAND TOTAL</t>
  </si>
  <si>
    <t>Structured Bonds</t>
  </si>
  <si>
    <t>Green CDs</t>
  </si>
  <si>
    <t>Green</t>
  </si>
  <si>
    <t>SDGs</t>
  </si>
  <si>
    <t>Islamic Financing</t>
  </si>
  <si>
    <t>XS2334443160</t>
  </si>
  <si>
    <t>HSBC Bank USA</t>
  </si>
  <si>
    <t>HSBC Continental Europe</t>
  </si>
  <si>
    <t>Assurance</t>
  </si>
  <si>
    <t>Variance LYC</t>
  </si>
  <si>
    <t>Variance USD</t>
  </si>
  <si>
    <t>Balance - LCY (m)</t>
  </si>
  <si>
    <t>Balance - USD (m)</t>
  </si>
  <si>
    <t>Balance - EUR (m)</t>
  </si>
  <si>
    <t>Allocated to Issuance - Reference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</si>
</sst>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 #,##0.00_-;_-* &quot;-&quot;??_-;_-@_-"/>
    <numFmt numFmtId="165" formatCode="dd/mm/yy;@"/>
    <numFmt numFmtId="166" formatCode="#,##0.0"/>
    <numFmt numFmtId="167" formatCode="#,##0_ ;[Red]\-#,##0\ "/>
    <numFmt numFmtId="168" formatCode="#,##0.0_ ;[Red]\-#,##0.0\ "/>
    <numFmt numFmtId="169" formatCode="_-* #,##0_-;\-* #,##0_-;_-* &quot;-&quot;??_-;_-@_-"/>
    <numFmt numFmtId="170" formatCode="0.0"/>
  </numFmts>
  <fonts count="8"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b/>
      <sz val="11"/>
      <color rgb="FFC00000"/>
      <name val="Calibri"/>
      <family val="2"/>
      <scheme val="minor"/>
    </font>
    <font>
      <sz val="11"/>
      <color rgb="FF000000"/>
      <name val="Calibri"/>
      <family val="2"/>
    </font>
    <font>
      <sz val="12"/>
      <color rgb="FF000000"/>
      <name val="Calibri"/>
      <family val="2"/>
      <scheme val="minor"/>
    </font>
  </fonts>
  <fills count="7">
    <fill>
      <patternFill patternType="none"/>
    </fill>
    <fill>
      <patternFill patternType="gray125"/>
    </fill>
    <fill>
      <patternFill patternType="solid">
        <fgColor rgb="FFFF0000"/>
        <bgColor indexed="64"/>
      </patternFill>
    </fill>
    <fill>
      <patternFill patternType="solid">
        <fgColor theme="4" tint="0.79998168889431442"/>
        <bgColor indexed="65"/>
      </patternFill>
    </fill>
    <fill>
      <patternFill patternType="solid">
        <fgColor theme="0" tint="-0.14999847407452621"/>
        <bgColor indexed="64"/>
      </patternFill>
    </fill>
    <fill>
      <patternFill patternType="solid">
        <fgColor theme="2"/>
        <bgColor indexed="64"/>
      </patternFill>
    </fill>
    <fill>
      <patternFill patternType="solid">
        <fgColor theme="1" tint="0.34998626667073579"/>
        <bgColor indexed="64"/>
      </patternFill>
    </fill>
  </fills>
  <borders count="13">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diagonal/>
    </border>
    <border>
      <left/>
      <right/>
      <top/>
      <bottom style="thin">
        <color theme="0" tint="-0.34998626667073579"/>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double">
        <color auto="1"/>
      </top>
      <bottom style="double">
        <color auto="1"/>
      </bottom>
      <diagonal/>
    </border>
  </borders>
  <cellStyleXfs count="4">
    <xf numFmtId="0" fontId="0" fillId="0" borderId="0"/>
    <xf numFmtId="164" fontId="3" fillId="0" borderId="0" applyFont="0" applyFill="0" applyBorder="0" applyAlignment="0" applyProtection="0"/>
    <xf numFmtId="9" fontId="3" fillId="0" borderId="0" applyFont="0" applyFill="0" applyBorder="0" applyAlignment="0" applyProtection="0"/>
    <xf numFmtId="0" fontId="3" fillId="3" borderId="0" applyNumberFormat="0" applyBorder="0" applyAlignment="0" applyProtection="0"/>
  </cellStyleXfs>
  <cellXfs count="74">
    <xf numFmtId="0" fontId="0" fillId="0" borderId="0" xfId="0"/>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2" fillId="0" borderId="3"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horizontal="left" vertical="center"/>
    </xf>
    <xf numFmtId="4" fontId="2" fillId="0" borderId="4" xfId="0" applyNumberFormat="1" applyFont="1" applyBorder="1" applyAlignment="1">
      <alignment horizontal="right" vertical="center" indent="3"/>
    </xf>
    <xf numFmtId="165" fontId="2" fillId="0" borderId="4" xfId="0"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vertical="center"/>
    </xf>
    <xf numFmtId="0" fontId="2" fillId="0" borderId="5" xfId="0" applyFont="1" applyBorder="1" applyAlignment="1">
      <alignment horizontal="left" vertical="center"/>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center"/>
    </xf>
    <xf numFmtId="0" fontId="2" fillId="0" borderId="5" xfId="0" applyFont="1" applyFill="1" applyBorder="1" applyAlignment="1">
      <alignment vertical="center"/>
    </xf>
    <xf numFmtId="3" fontId="2" fillId="0" borderId="4" xfId="0" applyNumberFormat="1" applyFont="1" applyBorder="1" applyAlignment="1">
      <alignment horizontal="right" vertical="center" indent="3"/>
    </xf>
    <xf numFmtId="3" fontId="0" fillId="0" borderId="0" xfId="0" applyNumberFormat="1"/>
    <xf numFmtId="3" fontId="2" fillId="5" borderId="4" xfId="0" applyNumberFormat="1" applyFont="1" applyFill="1" applyBorder="1" applyAlignment="1">
      <alignment horizontal="right" vertical="center" indent="3"/>
    </xf>
    <xf numFmtId="3" fontId="2" fillId="0" borderId="7" xfId="0" applyNumberFormat="1" applyFont="1" applyBorder="1" applyAlignment="1">
      <alignment horizontal="right" vertical="center" indent="3"/>
    </xf>
    <xf numFmtId="3" fontId="2" fillId="0" borderId="8" xfId="0" applyNumberFormat="1" applyFont="1" applyBorder="1" applyAlignment="1">
      <alignment horizontal="right" vertical="center" indent="3"/>
    </xf>
    <xf numFmtId="3" fontId="2" fillId="5" borderId="6" xfId="0" applyNumberFormat="1" applyFont="1" applyFill="1" applyBorder="1" applyAlignment="1">
      <alignment horizontal="right" vertical="center" indent="3"/>
    </xf>
    <xf numFmtId="0" fontId="2" fillId="5" borderId="3" xfId="0" applyFont="1" applyFill="1" applyBorder="1" applyAlignment="1">
      <alignment horizontal="left" vertical="center"/>
    </xf>
    <xf numFmtId="0" fontId="2" fillId="5" borderId="4" xfId="0" applyFont="1" applyFill="1" applyBorder="1" applyAlignment="1">
      <alignment vertical="center"/>
    </xf>
    <xf numFmtId="0" fontId="2" fillId="5" borderId="4" xfId="0" applyFont="1" applyFill="1" applyBorder="1" applyAlignment="1">
      <alignment vertical="center" wrapText="1"/>
    </xf>
    <xf numFmtId="0" fontId="2" fillId="5" borderId="4" xfId="0" applyFont="1" applyFill="1" applyBorder="1" applyAlignment="1">
      <alignment horizontal="left" vertical="center"/>
    </xf>
    <xf numFmtId="165" fontId="2" fillId="5" borderId="4" xfId="0" applyNumberFormat="1" applyFont="1" applyFill="1" applyBorder="1" applyAlignment="1">
      <alignment horizontal="center" vertical="center"/>
    </xf>
    <xf numFmtId="0" fontId="2" fillId="5" borderId="4" xfId="0" applyFont="1" applyFill="1" applyBorder="1" applyAlignment="1">
      <alignment horizontal="left" vertical="center" wrapText="1"/>
    </xf>
    <xf numFmtId="166" fontId="2" fillId="5" borderId="6" xfId="0" applyNumberFormat="1" applyFont="1" applyFill="1" applyBorder="1" applyAlignment="1">
      <alignment horizontal="right" vertical="center" indent="3"/>
    </xf>
    <xf numFmtId="166" fontId="2" fillId="0" borderId="4" xfId="0" applyNumberFormat="1" applyFont="1" applyBorder="1" applyAlignment="1">
      <alignment horizontal="right" vertical="center" indent="3"/>
    </xf>
    <xf numFmtId="3" fontId="2" fillId="5" borderId="4" xfId="0" applyNumberFormat="1" applyFont="1" applyFill="1" applyBorder="1" applyAlignment="1">
      <alignment horizontal="center" vertical="center"/>
    </xf>
    <xf numFmtId="0" fontId="2" fillId="0" borderId="0" xfId="0" applyFont="1"/>
    <xf numFmtId="0" fontId="0" fillId="0" borderId="0" xfId="0" applyAlignment="1">
      <alignment horizontal="center"/>
    </xf>
    <xf numFmtId="0" fontId="0" fillId="0" borderId="0" xfId="0"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3" applyFont="1" applyFill="1"/>
    <xf numFmtId="0" fontId="3" fillId="0" borderId="0" xfId="3" applyFill="1"/>
    <xf numFmtId="3" fontId="3" fillId="0" borderId="0" xfId="3" applyNumberFormat="1" applyFill="1" applyAlignment="1">
      <alignment horizontal="center"/>
    </xf>
    <xf numFmtId="0" fontId="3" fillId="0" borderId="0" xfId="3" applyFill="1" applyAlignment="1">
      <alignment horizontal="center"/>
    </xf>
    <xf numFmtId="0" fontId="0" fillId="0" borderId="0" xfId="3" applyFont="1" applyFill="1" applyAlignment="1">
      <alignment horizontal="center"/>
    </xf>
    <xf numFmtId="14" fontId="3" fillId="0" borderId="0" xfId="3" applyNumberFormat="1" applyFill="1" applyAlignment="1">
      <alignment horizontal="center"/>
    </xf>
    <xf numFmtId="14" fontId="0" fillId="0" borderId="0" xfId="3" applyNumberFormat="1" applyFont="1" applyFill="1"/>
    <xf numFmtId="167" fontId="0" fillId="0" borderId="0" xfId="0" applyNumberFormat="1"/>
    <xf numFmtId="1" fontId="0" fillId="0" borderId="0" xfId="0" applyNumberFormat="1"/>
    <xf numFmtId="14" fontId="0" fillId="0" borderId="0" xfId="0" applyNumberFormat="1" applyAlignment="1">
      <alignment horizontal="center"/>
    </xf>
    <xf numFmtId="3" fontId="0" fillId="0" borderId="0" xfId="3" applyNumberFormat="1" applyFont="1" applyFill="1" applyAlignment="1">
      <alignment horizontal="center"/>
    </xf>
    <xf numFmtId="14" fontId="0" fillId="0" borderId="0" xfId="0" applyNumberFormat="1"/>
    <xf numFmtId="0" fontId="5" fillId="0" borderId="0" xfId="0" applyFont="1" applyAlignment="1">
      <alignment horizontal="right"/>
    </xf>
    <xf numFmtId="167" fontId="2" fillId="4" borderId="12" xfId="0" applyNumberFormat="1" applyFont="1" applyFill="1" applyBorder="1"/>
    <xf numFmtId="164" fontId="0" fillId="0" borderId="0" xfId="1" applyNumberFormat="1" applyFont="1"/>
    <xf numFmtId="0" fontId="6" fillId="0" borderId="0" xfId="0" applyFont="1" applyAlignment="1">
      <alignment vertical="center"/>
    </xf>
    <xf numFmtId="168" fontId="0" fillId="0" borderId="0" xfId="0" applyNumberFormat="1"/>
    <xf numFmtId="0" fontId="7" fillId="0" borderId="0" xfId="0" applyFont="1" applyAlignment="1">
      <alignment vertical="center"/>
    </xf>
    <xf numFmtId="14" fontId="3" fillId="0" borderId="0" xfId="3" applyNumberFormat="1" applyFill="1"/>
    <xf numFmtId="169" fontId="2" fillId="4" borderId="12" xfId="0" applyNumberFormat="1" applyFont="1" applyFill="1" applyBorder="1"/>
    <xf numFmtId="169" fontId="1" fillId="6" borderId="0" xfId="1" applyNumberFormat="1" applyFont="1" applyFill="1"/>
    <xf numFmtId="169" fontId="4" fillId="6" borderId="0" xfId="1" applyNumberFormat="1" applyFont="1" applyFill="1"/>
    <xf numFmtId="0" fontId="2" fillId="0" borderId="0" xfId="0" applyFont="1" applyAlignment="1">
      <alignment horizontal="right"/>
    </xf>
    <xf numFmtId="1" fontId="2" fillId="0" borderId="0" xfId="0" applyNumberFormat="1" applyFont="1"/>
    <xf numFmtId="170" fontId="0" fillId="0" borderId="0" xfId="0" applyNumberFormat="1"/>
    <xf numFmtId="167" fontId="0" fillId="0" borderId="0" xfId="0" applyNumberFormat="1" applyFill="1"/>
    <xf numFmtId="4" fontId="0" fillId="0" borderId="0" xfId="0" applyNumberFormat="1"/>
    <xf numFmtId="9" fontId="0" fillId="0" borderId="0" xfId="2" applyFont="1"/>
    <xf numFmtId="9" fontId="2" fillId="0" borderId="0" xfId="2" applyFont="1"/>
    <xf numFmtId="9" fontId="2" fillId="0" borderId="0" xfId="2" applyNumberFormat="1" applyFont="1"/>
    <xf numFmtId="9" fontId="0" fillId="0" borderId="0" xfId="2" applyNumberFormat="1" applyFont="1"/>
    <xf numFmtId="0" fontId="2" fillId="0" borderId="3" xfId="0" applyFont="1" applyFill="1" applyBorder="1" applyAlignment="1">
      <alignment vertical="center"/>
    </xf>
  </cellXfs>
  <cellStyles count="4">
    <cellStyle name="20% - Accent1" xfId="3" builtinId="30"/>
    <cellStyle name="Comma" xfId="1" builtinId="3"/>
    <cellStyle name="Normal" xfId="0" builtinId="0"/>
    <cellStyle name="Percent" xfId="2" builtinId="5"/>
  </cellStyles>
  <dxfs count="155">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global.hsbc/Green%20Loans/Balance%20Sheet/Asset%20Register%20Jun%2021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Tab"/>
      <sheetName val="Summary"/>
      <sheetName val="Register (net active) - Nodes"/>
      <sheetName val="Register (net active)"/>
      <sheetName val="Working Data Tabs =&gt;&gt;"/>
      <sheetName val="HSBC Bonds"/>
      <sheetName val="DRR Data"/>
      <sheetName val="SDGs"/>
      <sheetName val="Eligible Sectors"/>
      <sheetName val="ToR"/>
      <sheetName val="Sheet1"/>
      <sheetName val="Chart"/>
      <sheetName val="Deleted or Terminated"/>
      <sheetName val="Checks"/>
      <sheetName val="Summary OLD"/>
    </sheetNames>
    <sheetDataSet>
      <sheetData sheetId="0"/>
      <sheetData sheetId="1">
        <row r="57">
          <cell r="O57">
            <v>251.94</v>
          </cell>
          <cell r="U57">
            <v>13.119415874730926</v>
          </cell>
        </row>
      </sheetData>
      <sheetData sheetId="2">
        <row r="1">
          <cell r="S1" t="str">
            <v>OB - USD (m)</v>
          </cell>
        </row>
      </sheetData>
      <sheetData sheetId="3"/>
      <sheetData sheetId="4"/>
      <sheetData sheetId="5"/>
      <sheetData sheetId="6"/>
      <sheetData sheetId="7"/>
      <sheetData sheetId="8"/>
      <sheetData sheetId="9">
        <row r="11">
          <cell r="B11" t="str">
            <v>AED</v>
          </cell>
        </row>
      </sheetData>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59"/>
  <sheetViews>
    <sheetView showGridLines="0" tabSelected="1" zoomScale="80" zoomScaleNormal="80" workbookViewId="0">
      <selection activeCell="C6" sqref="C6"/>
    </sheetView>
  </sheetViews>
  <sheetFormatPr defaultColWidth="9.1796875" defaultRowHeight="14.5" x14ac:dyDescent="0.35"/>
  <cols>
    <col min="1" max="1" width="2.54296875" customWidth="1"/>
    <col min="2" max="2" width="17.81640625" bestFit="1" customWidth="1"/>
    <col min="3" max="3" width="29.1796875" bestFit="1" customWidth="1"/>
    <col min="4" max="4" width="12.1796875" customWidth="1"/>
    <col min="5" max="5" width="10.1796875" style="34" customWidth="1"/>
    <col min="6" max="6" width="31.453125" customWidth="1"/>
    <col min="7" max="7" width="8.1796875" style="34" bestFit="1" customWidth="1"/>
    <col min="8" max="8" width="18.1796875" customWidth="1"/>
    <col min="9" max="10" width="11.7265625" style="34" customWidth="1"/>
    <col min="11" max="11" width="15" bestFit="1" customWidth="1"/>
    <col min="12" max="12" width="15" customWidth="1"/>
    <col min="13" max="13" width="1.7265625" customWidth="1"/>
    <col min="14" max="15" width="13.7265625" customWidth="1"/>
    <col min="16" max="16" width="13.7265625" hidden="1" customWidth="1"/>
    <col min="17" max="17" width="1.7265625" customWidth="1"/>
    <col min="18" max="19" width="13.7265625" customWidth="1"/>
    <col min="20" max="20" width="13.7265625" hidden="1" customWidth="1"/>
    <col min="21" max="21" width="1.7265625" customWidth="1"/>
    <col min="22" max="22" width="29.54296875" bestFit="1" customWidth="1"/>
    <col min="23" max="23" width="12.7265625" bestFit="1" customWidth="1"/>
    <col min="24" max="24" width="14.26953125" bestFit="1" customWidth="1"/>
    <col min="25" max="25" width="10.1796875" bestFit="1" customWidth="1"/>
  </cols>
  <sheetData>
    <row r="2" spans="1:25" x14ac:dyDescent="0.35">
      <c r="B2" s="33" t="s">
        <v>257</v>
      </c>
    </row>
    <row r="3" spans="1:25" s="35" customFormat="1" ht="29" x14ac:dyDescent="0.35">
      <c r="B3" s="36" t="s">
        <v>258</v>
      </c>
      <c r="C3" s="37" t="s">
        <v>259</v>
      </c>
      <c r="D3" s="38" t="s">
        <v>260</v>
      </c>
      <c r="E3" s="38" t="s">
        <v>261</v>
      </c>
      <c r="F3" s="37" t="s">
        <v>262</v>
      </c>
      <c r="G3" s="38" t="s">
        <v>263</v>
      </c>
      <c r="H3" s="37" t="s">
        <v>264</v>
      </c>
      <c r="I3" s="38" t="s">
        <v>265</v>
      </c>
      <c r="J3" s="38" t="s">
        <v>266</v>
      </c>
      <c r="K3" s="37" t="s">
        <v>267</v>
      </c>
      <c r="L3" s="39" t="s">
        <v>312</v>
      </c>
      <c r="N3" s="38" t="s">
        <v>268</v>
      </c>
      <c r="O3" s="40" t="s">
        <v>269</v>
      </c>
      <c r="P3" s="41" t="s">
        <v>313</v>
      </c>
      <c r="R3" s="38" t="s">
        <v>270</v>
      </c>
      <c r="S3" s="40" t="s">
        <v>271</v>
      </c>
      <c r="T3" s="41" t="s">
        <v>314</v>
      </c>
      <c r="V3"/>
    </row>
    <row r="4" spans="1:25" x14ac:dyDescent="0.35">
      <c r="B4" s="42" t="s">
        <v>159</v>
      </c>
      <c r="C4" s="43" t="s">
        <v>272</v>
      </c>
      <c r="D4" s="44">
        <v>1000</v>
      </c>
      <c r="E4" s="45" t="s">
        <v>17</v>
      </c>
      <c r="F4" s="43" t="s">
        <v>273</v>
      </c>
      <c r="G4" s="46" t="s">
        <v>274</v>
      </c>
      <c r="H4" s="42" t="s">
        <v>158</v>
      </c>
      <c r="I4" s="47">
        <v>43054</v>
      </c>
      <c r="J4" s="47">
        <v>45252</v>
      </c>
      <c r="K4" s="48" t="s">
        <v>272</v>
      </c>
      <c r="L4" s="48" t="s">
        <v>275</v>
      </c>
      <c r="N4" s="49">
        <v>1000</v>
      </c>
      <c r="O4" s="49">
        <v>1004.433904</v>
      </c>
      <c r="P4" s="49">
        <v>4.4339039999999841</v>
      </c>
      <c r="R4" s="49">
        <v>1000</v>
      </c>
      <c r="S4" s="49">
        <v>1004.433904</v>
      </c>
      <c r="T4" s="49">
        <f>IFERROR(S4-R4,0)</f>
        <v>4.4339039999999841</v>
      </c>
      <c r="U4" s="50"/>
      <c r="W4" s="50"/>
    </row>
    <row r="5" spans="1:25" x14ac:dyDescent="0.35">
      <c r="B5" t="s">
        <v>199</v>
      </c>
      <c r="C5" t="s">
        <v>276</v>
      </c>
      <c r="D5" s="34">
        <v>500</v>
      </c>
      <c r="E5" s="34" t="s">
        <v>196</v>
      </c>
      <c r="F5" t="s">
        <v>277</v>
      </c>
      <c r="G5" s="34" t="s">
        <v>278</v>
      </c>
      <c r="H5" t="s">
        <v>198</v>
      </c>
      <c r="I5" s="51">
        <v>43375</v>
      </c>
      <c r="J5" s="51">
        <v>45201</v>
      </c>
      <c r="K5" s="48" t="s">
        <v>272</v>
      </c>
      <c r="L5" s="48" t="s">
        <v>275</v>
      </c>
      <c r="N5" s="49">
        <v>500</v>
      </c>
      <c r="O5" s="49">
        <v>597.63844100000006</v>
      </c>
      <c r="P5" s="49">
        <v>97.638441000000057</v>
      </c>
      <c r="R5" s="49">
        <v>120.43839576056845</v>
      </c>
      <c r="S5" s="49">
        <v>143.95723000000001</v>
      </c>
      <c r="T5" s="49">
        <f t="shared" ref="T5:T7" si="0">IFERROR(S5-R5,0)</f>
        <v>23.518834239431555</v>
      </c>
      <c r="W5" s="50"/>
    </row>
    <row r="6" spans="1:25" x14ac:dyDescent="0.35">
      <c r="B6" s="42" t="s">
        <v>112</v>
      </c>
      <c r="C6" s="43" t="s">
        <v>279</v>
      </c>
      <c r="D6" s="52">
        <v>1250</v>
      </c>
      <c r="E6" s="46" t="s">
        <v>20</v>
      </c>
      <c r="F6" s="43" t="s">
        <v>273</v>
      </c>
      <c r="G6" s="46" t="s">
        <v>274</v>
      </c>
      <c r="H6" s="42" t="s">
        <v>111</v>
      </c>
      <c r="I6" s="47">
        <v>43431</v>
      </c>
      <c r="J6" s="47">
        <v>45630</v>
      </c>
      <c r="K6" s="53" t="s">
        <v>279</v>
      </c>
      <c r="L6" s="53" t="s">
        <v>280</v>
      </c>
      <c r="N6" s="49">
        <v>1250</v>
      </c>
      <c r="O6" s="49">
        <v>1302.894525120455</v>
      </c>
      <c r="P6" s="49">
        <v>52.894525120455</v>
      </c>
      <c r="R6" s="49">
        <v>1482.375</v>
      </c>
      <c r="S6" s="49">
        <v>1545.4711589999997</v>
      </c>
      <c r="T6" s="49">
        <f t="shared" si="0"/>
        <v>63.096158999999716</v>
      </c>
      <c r="U6" s="50"/>
      <c r="W6" s="50"/>
    </row>
    <row r="7" spans="1:25" ht="15" thickBot="1" x14ac:dyDescent="0.4">
      <c r="B7" s="42" t="s">
        <v>150</v>
      </c>
      <c r="C7" s="43" t="s">
        <v>279</v>
      </c>
      <c r="D7" s="52">
        <v>3000</v>
      </c>
      <c r="E7" s="46" t="s">
        <v>147</v>
      </c>
      <c r="F7" s="42" t="s">
        <v>281</v>
      </c>
      <c r="G7" s="46" t="s">
        <v>278</v>
      </c>
      <c r="H7" s="42" t="s">
        <v>149</v>
      </c>
      <c r="I7" s="47">
        <v>44190</v>
      </c>
      <c r="J7" s="47">
        <v>46016</v>
      </c>
      <c r="K7" s="53" t="s">
        <v>279</v>
      </c>
      <c r="L7" s="53" t="s">
        <v>280</v>
      </c>
      <c r="N7" s="49">
        <v>3000</v>
      </c>
      <c r="O7" s="49">
        <v>1594.7976409999999</v>
      </c>
      <c r="P7" s="49">
        <v>-1405.2023590000001</v>
      </c>
      <c r="R7" s="49">
        <v>107.58472296933834</v>
      </c>
      <c r="S7" s="49">
        <v>57.069153999999997</v>
      </c>
      <c r="T7" s="49">
        <f t="shared" si="0"/>
        <v>-50.515568969338347</v>
      </c>
      <c r="V7" s="19"/>
      <c r="W7" s="50"/>
    </row>
    <row r="8" spans="1:25" ht="15.5" thickTop="1" thickBot="1" x14ac:dyDescent="0.4">
      <c r="B8" s="42"/>
      <c r="D8" s="34"/>
      <c r="N8" s="19"/>
      <c r="O8" s="19"/>
      <c r="P8" s="54" t="s">
        <v>282</v>
      </c>
      <c r="R8" s="55">
        <v>2710.3981187299069</v>
      </c>
      <c r="S8" s="55">
        <v>2750.9314469999995</v>
      </c>
      <c r="T8" s="55">
        <f>SUM(T4:T7)</f>
        <v>40.533328270092909</v>
      </c>
      <c r="U8" s="19"/>
    </row>
    <row r="9" spans="1:25" ht="15" thickTop="1" x14ac:dyDescent="0.35">
      <c r="B9" s="33" t="s">
        <v>283</v>
      </c>
      <c r="D9" s="34"/>
    </row>
    <row r="10" spans="1:25" s="35" customFormat="1" ht="29" x14ac:dyDescent="0.35">
      <c r="B10" s="36" t="s">
        <v>258</v>
      </c>
      <c r="C10" s="37" t="s">
        <v>259</v>
      </c>
      <c r="D10" s="38" t="s">
        <v>260</v>
      </c>
      <c r="E10" s="38" t="s">
        <v>261</v>
      </c>
      <c r="F10" s="37" t="s">
        <v>262</v>
      </c>
      <c r="G10" s="38" t="s">
        <v>263</v>
      </c>
      <c r="H10" s="37" t="s">
        <v>264</v>
      </c>
      <c r="I10" s="38" t="s">
        <v>265</v>
      </c>
      <c r="J10" s="38" t="s">
        <v>266</v>
      </c>
      <c r="K10" s="37" t="s">
        <v>267</v>
      </c>
      <c r="L10" s="39" t="s">
        <v>312</v>
      </c>
      <c r="N10" s="38" t="s">
        <v>268</v>
      </c>
      <c r="O10" s="40" t="s">
        <v>269</v>
      </c>
      <c r="P10" s="41" t="s">
        <v>313</v>
      </c>
      <c r="R10" s="38" t="s">
        <v>270</v>
      </c>
      <c r="S10" s="40" t="s">
        <v>271</v>
      </c>
      <c r="T10" s="41" t="s">
        <v>314</v>
      </c>
    </row>
    <row r="11" spans="1:25" x14ac:dyDescent="0.35">
      <c r="B11" t="s">
        <v>77</v>
      </c>
      <c r="C11" t="s">
        <v>284</v>
      </c>
      <c r="D11">
        <v>38</v>
      </c>
      <c r="E11" s="34" t="s">
        <v>20</v>
      </c>
      <c r="F11" t="s">
        <v>311</v>
      </c>
      <c r="G11" s="34" t="s">
        <v>285</v>
      </c>
      <c r="H11" t="s">
        <v>76</v>
      </c>
      <c r="I11" s="51">
        <v>42821</v>
      </c>
      <c r="J11" s="47">
        <v>45750</v>
      </c>
      <c r="K11" s="48" t="s">
        <v>279</v>
      </c>
      <c r="L11" s="53" t="s">
        <v>280</v>
      </c>
      <c r="N11" s="49">
        <v>38</v>
      </c>
      <c r="O11" s="49">
        <v>38.006271608061382</v>
      </c>
      <c r="P11" s="49">
        <v>6.2716080613824943E-3</v>
      </c>
      <c r="R11" s="49">
        <v>45.0642</v>
      </c>
      <c r="S11" s="49">
        <v>45.08358461265</v>
      </c>
      <c r="T11" s="49">
        <f t="shared" ref="T11:T39" si="1">IFERROR(S11-R11,0)</f>
        <v>1.9384612650000577E-2</v>
      </c>
      <c r="V11" s="19"/>
      <c r="W11" s="50"/>
      <c r="X11" s="56"/>
    </row>
    <row r="12" spans="1:25" x14ac:dyDescent="0.35">
      <c r="B12" s="42" t="s">
        <v>88</v>
      </c>
      <c r="C12" s="42" t="s">
        <v>286</v>
      </c>
      <c r="D12" s="42">
        <v>40</v>
      </c>
      <c r="E12" s="46" t="s">
        <v>20</v>
      </c>
      <c r="F12" t="s">
        <v>311</v>
      </c>
      <c r="G12" s="46" t="s">
        <v>287</v>
      </c>
      <c r="H12" s="42" t="s">
        <v>87</v>
      </c>
      <c r="I12" s="47">
        <v>43059</v>
      </c>
      <c r="J12" s="47">
        <v>48538</v>
      </c>
      <c r="K12" s="48" t="s">
        <v>279</v>
      </c>
      <c r="L12" s="53" t="s">
        <v>280</v>
      </c>
      <c r="N12" s="49">
        <v>40</v>
      </c>
      <c r="O12" s="49">
        <v>42.558718597141414</v>
      </c>
      <c r="P12" s="49">
        <v>2.5587185971414144</v>
      </c>
      <c r="R12" s="49">
        <v>47.436</v>
      </c>
      <c r="S12" s="49">
        <v>50.490744999999997</v>
      </c>
      <c r="T12" s="49">
        <f t="shared" si="1"/>
        <v>3.0547449999999969</v>
      </c>
      <c r="V12" s="19"/>
      <c r="W12" s="50"/>
      <c r="X12" s="56"/>
    </row>
    <row r="13" spans="1:25" x14ac:dyDescent="0.35">
      <c r="B13" t="s">
        <v>93</v>
      </c>
      <c r="C13" t="s">
        <v>286</v>
      </c>
      <c r="D13">
        <v>50</v>
      </c>
      <c r="E13" s="34" t="s">
        <v>20</v>
      </c>
      <c r="F13" t="s">
        <v>311</v>
      </c>
      <c r="G13" s="34" t="s">
        <v>287</v>
      </c>
      <c r="H13" t="s">
        <v>92</v>
      </c>
      <c r="I13" s="51">
        <v>43074</v>
      </c>
      <c r="J13" s="51">
        <v>48553</v>
      </c>
      <c r="K13" s="48" t="s">
        <v>279</v>
      </c>
      <c r="L13" s="53" t="s">
        <v>280</v>
      </c>
      <c r="N13" s="49">
        <v>50</v>
      </c>
      <c r="O13" s="49">
        <v>50.073014292014506</v>
      </c>
      <c r="P13" s="49">
        <v>7.30142920145056E-2</v>
      </c>
      <c r="R13" s="49">
        <v>59.295000000000002</v>
      </c>
      <c r="S13" s="49">
        <v>59.546244999999999</v>
      </c>
      <c r="T13" s="49">
        <f t="shared" si="1"/>
        <v>0.25124499999999728</v>
      </c>
      <c r="V13" s="19"/>
      <c r="W13" s="50"/>
      <c r="X13" s="56"/>
    </row>
    <row r="14" spans="1:25" x14ac:dyDescent="0.35">
      <c r="B14" s="42" t="s">
        <v>98</v>
      </c>
      <c r="C14" s="43" t="s">
        <v>286</v>
      </c>
      <c r="D14" s="42">
        <v>100</v>
      </c>
      <c r="E14" s="46" t="s">
        <v>20</v>
      </c>
      <c r="F14" t="s">
        <v>311</v>
      </c>
      <c r="G14" s="45" t="s">
        <v>287</v>
      </c>
      <c r="H14" s="42" t="s">
        <v>97</v>
      </c>
      <c r="I14" s="47">
        <v>43221</v>
      </c>
      <c r="J14" s="47">
        <v>48731</v>
      </c>
      <c r="K14" s="48" t="s">
        <v>279</v>
      </c>
      <c r="L14" s="53" t="s">
        <v>280</v>
      </c>
      <c r="N14" s="49">
        <v>100</v>
      </c>
      <c r="O14" s="49">
        <v>100.077057</v>
      </c>
      <c r="P14" s="49">
        <v>7.7056999999996378E-2</v>
      </c>
      <c r="R14" s="49">
        <v>118.59</v>
      </c>
      <c r="S14" s="49">
        <v>119.02220899999999</v>
      </c>
      <c r="T14" s="49">
        <f t="shared" si="1"/>
        <v>0.43220899999998608</v>
      </c>
      <c r="V14" s="19"/>
      <c r="W14" s="50"/>
      <c r="X14" s="56"/>
    </row>
    <row r="15" spans="1:25" x14ac:dyDescent="0.35">
      <c r="B15" s="42" t="s">
        <v>136</v>
      </c>
      <c r="C15" t="s">
        <v>284</v>
      </c>
      <c r="D15" s="42">
        <v>1</v>
      </c>
      <c r="E15" s="46" t="s">
        <v>17</v>
      </c>
      <c r="F15" t="s">
        <v>311</v>
      </c>
      <c r="G15" s="34" t="s">
        <v>274</v>
      </c>
      <c r="H15" t="s">
        <v>135</v>
      </c>
      <c r="I15" s="51">
        <v>43675</v>
      </c>
      <c r="J15" s="51">
        <v>45867</v>
      </c>
      <c r="K15" s="48" t="s">
        <v>279</v>
      </c>
      <c r="L15" s="53" t="s">
        <v>280</v>
      </c>
      <c r="N15" s="49">
        <v>1</v>
      </c>
      <c r="O15" s="49">
        <v>1</v>
      </c>
      <c r="P15" s="49">
        <v>0</v>
      </c>
      <c r="R15" s="49">
        <v>1</v>
      </c>
      <c r="S15" s="49">
        <v>1</v>
      </c>
      <c r="T15" s="49">
        <f t="shared" si="1"/>
        <v>0</v>
      </c>
      <c r="V15" s="19"/>
      <c r="W15" s="50"/>
      <c r="X15" s="56"/>
      <c r="Y15" s="53"/>
    </row>
    <row r="16" spans="1:25" x14ac:dyDescent="0.35">
      <c r="A16" s="53"/>
      <c r="B16" s="42" t="s">
        <v>138</v>
      </c>
      <c r="C16" s="43" t="s">
        <v>284</v>
      </c>
      <c r="D16" s="42">
        <v>0.7</v>
      </c>
      <c r="E16" s="46" t="s">
        <v>17</v>
      </c>
      <c r="F16" t="s">
        <v>311</v>
      </c>
      <c r="G16" s="46" t="s">
        <v>288</v>
      </c>
      <c r="H16" s="42" t="s">
        <v>137</v>
      </c>
      <c r="I16" s="47">
        <v>43675</v>
      </c>
      <c r="J16" s="47">
        <v>45138</v>
      </c>
      <c r="K16" s="48" t="s">
        <v>279</v>
      </c>
      <c r="L16" s="53" t="s">
        <v>280</v>
      </c>
      <c r="N16" s="49">
        <v>0.7</v>
      </c>
      <c r="O16" s="49">
        <v>0.7</v>
      </c>
      <c r="P16" s="49">
        <v>0</v>
      </c>
      <c r="R16" s="49">
        <v>0.7</v>
      </c>
      <c r="S16" s="49">
        <v>0.7</v>
      </c>
      <c r="T16" s="49">
        <f t="shared" si="1"/>
        <v>0</v>
      </c>
      <c r="V16" s="19"/>
      <c r="W16" s="50"/>
      <c r="X16" s="56"/>
      <c r="Y16" s="53"/>
    </row>
    <row r="17" spans="1:25" x14ac:dyDescent="0.35">
      <c r="A17" s="53"/>
      <c r="B17" s="42" t="s">
        <v>140</v>
      </c>
      <c r="C17" t="s">
        <v>284</v>
      </c>
      <c r="D17" s="42">
        <v>2.1</v>
      </c>
      <c r="E17" s="46" t="s">
        <v>17</v>
      </c>
      <c r="F17" t="s">
        <v>311</v>
      </c>
      <c r="G17" s="34" t="s">
        <v>288</v>
      </c>
      <c r="H17" t="s">
        <v>139</v>
      </c>
      <c r="I17" s="51">
        <v>43690</v>
      </c>
      <c r="J17" s="51">
        <v>45867</v>
      </c>
      <c r="K17" s="48" t="s">
        <v>279</v>
      </c>
      <c r="L17" s="53" t="s">
        <v>280</v>
      </c>
      <c r="N17" s="49">
        <v>2.1</v>
      </c>
      <c r="O17" s="49">
        <v>2.4903900000000005</v>
      </c>
      <c r="P17" s="49">
        <v>0.39039000000000046</v>
      </c>
      <c r="R17" s="49">
        <v>2.1</v>
      </c>
      <c r="S17" s="49">
        <v>2.4903900000000005</v>
      </c>
      <c r="T17" s="49">
        <f t="shared" si="1"/>
        <v>0.39039000000000046</v>
      </c>
      <c r="V17" s="19"/>
      <c r="W17" s="50"/>
      <c r="X17" s="56"/>
      <c r="Y17" s="53"/>
    </row>
    <row r="18" spans="1:25" x14ac:dyDescent="0.35">
      <c r="B18" s="42" t="s">
        <v>142</v>
      </c>
      <c r="C18" s="43" t="s">
        <v>284</v>
      </c>
      <c r="D18" s="42">
        <v>1</v>
      </c>
      <c r="E18" s="46" t="s">
        <v>17</v>
      </c>
      <c r="F18" s="42" t="s">
        <v>289</v>
      </c>
      <c r="G18" s="46" t="s">
        <v>290</v>
      </c>
      <c r="H18" s="42" t="s">
        <v>141</v>
      </c>
      <c r="I18" s="47">
        <v>43683</v>
      </c>
      <c r="J18" s="47">
        <v>44788</v>
      </c>
      <c r="K18" s="48" t="s">
        <v>279</v>
      </c>
      <c r="L18" s="53" t="s">
        <v>280</v>
      </c>
      <c r="N18" s="49">
        <v>1</v>
      </c>
      <c r="O18" s="49">
        <v>1</v>
      </c>
      <c r="P18" s="49">
        <v>0</v>
      </c>
      <c r="R18" s="49">
        <v>1</v>
      </c>
      <c r="S18" s="49">
        <v>1</v>
      </c>
      <c r="T18" s="49">
        <f t="shared" si="1"/>
        <v>0</v>
      </c>
      <c r="V18" s="19"/>
      <c r="W18" s="50"/>
      <c r="X18" s="56"/>
      <c r="Y18" s="53"/>
    </row>
    <row r="19" spans="1:25" x14ac:dyDescent="0.35">
      <c r="B19" s="42" t="s">
        <v>144</v>
      </c>
      <c r="C19" s="43" t="s">
        <v>284</v>
      </c>
      <c r="D19" s="42">
        <v>48</v>
      </c>
      <c r="E19" s="46" t="s">
        <v>20</v>
      </c>
      <c r="F19" t="s">
        <v>311</v>
      </c>
      <c r="G19" s="46" t="s">
        <v>291</v>
      </c>
      <c r="H19" s="42" t="s">
        <v>143</v>
      </c>
      <c r="I19" s="47">
        <v>43861</v>
      </c>
      <c r="J19" s="47">
        <v>47526</v>
      </c>
      <c r="K19" s="48" t="s">
        <v>279</v>
      </c>
      <c r="L19" s="53" t="s">
        <v>280</v>
      </c>
      <c r="N19" s="49">
        <v>48</v>
      </c>
      <c r="O19" s="49">
        <v>48.324980088835488</v>
      </c>
      <c r="P19" s="49">
        <v>0.32498008883548835</v>
      </c>
      <c r="R19" s="49">
        <v>56.923200000000001</v>
      </c>
      <c r="S19" s="49">
        <v>57.30859388735</v>
      </c>
      <c r="T19" s="49">
        <f t="shared" si="1"/>
        <v>0.38539388734999847</v>
      </c>
      <c r="U19" s="50"/>
      <c r="V19" s="19"/>
      <c r="W19" s="50"/>
      <c r="X19" s="56"/>
    </row>
    <row r="20" spans="1:25" x14ac:dyDescent="0.35">
      <c r="B20" s="42" t="s">
        <v>154</v>
      </c>
      <c r="C20" s="43" t="s">
        <v>286</v>
      </c>
      <c r="D20" s="42">
        <v>20</v>
      </c>
      <c r="E20" s="46" t="s">
        <v>20</v>
      </c>
      <c r="F20" t="s">
        <v>311</v>
      </c>
      <c r="G20" s="46" t="s">
        <v>292</v>
      </c>
      <c r="H20" t="s">
        <v>153</v>
      </c>
      <c r="I20" s="51">
        <v>43879</v>
      </c>
      <c r="J20" s="51">
        <v>48262</v>
      </c>
      <c r="K20" s="48" t="s">
        <v>279</v>
      </c>
      <c r="L20" s="48" t="s">
        <v>280</v>
      </c>
      <c r="N20" s="49">
        <v>20</v>
      </c>
      <c r="O20" s="49">
        <v>20.092653680748796</v>
      </c>
      <c r="P20" s="49">
        <v>9.2653680748796319E-2</v>
      </c>
      <c r="R20" s="49">
        <v>23.718</v>
      </c>
      <c r="S20" s="49">
        <v>25.5417345</v>
      </c>
      <c r="T20" s="49">
        <f t="shared" si="1"/>
        <v>1.8237345000000005</v>
      </c>
      <c r="U20" s="50"/>
      <c r="V20" s="19"/>
      <c r="W20" s="50"/>
      <c r="X20" s="56"/>
    </row>
    <row r="21" spans="1:25" x14ac:dyDescent="0.35">
      <c r="B21" t="s">
        <v>215</v>
      </c>
      <c r="C21" s="57" t="s">
        <v>255</v>
      </c>
      <c r="D21" s="42">
        <v>0.621</v>
      </c>
      <c r="E21" s="46" t="s">
        <v>17</v>
      </c>
      <c r="F21" s="57" t="s">
        <v>298</v>
      </c>
      <c r="G21" s="34" t="s">
        <v>290</v>
      </c>
      <c r="H21" s="57" t="s">
        <v>214</v>
      </c>
      <c r="I21" s="51">
        <v>43908</v>
      </c>
      <c r="J21" s="51">
        <v>45005</v>
      </c>
      <c r="K21" s="48" t="s">
        <v>272</v>
      </c>
      <c r="L21" s="48" t="s">
        <v>275</v>
      </c>
      <c r="N21" s="49">
        <v>0.621</v>
      </c>
      <c r="O21" s="49">
        <v>0.621</v>
      </c>
      <c r="P21" s="49">
        <v>0</v>
      </c>
      <c r="R21" s="49">
        <v>0.621</v>
      </c>
      <c r="S21" s="68">
        <v>0.621</v>
      </c>
      <c r="T21" s="49">
        <f t="shared" si="1"/>
        <v>0</v>
      </c>
      <c r="V21" s="68"/>
      <c r="W21" s="50"/>
      <c r="X21" s="56"/>
    </row>
    <row r="22" spans="1:25" x14ac:dyDescent="0.35">
      <c r="B22" t="s">
        <v>217</v>
      </c>
      <c r="C22" s="57" t="s">
        <v>255</v>
      </c>
      <c r="D22" s="42">
        <v>0.13</v>
      </c>
      <c r="E22" s="46" t="s">
        <v>17</v>
      </c>
      <c r="F22" s="57" t="s">
        <v>298</v>
      </c>
      <c r="G22" s="34" t="s">
        <v>293</v>
      </c>
      <c r="H22" s="57" t="s">
        <v>216</v>
      </c>
      <c r="I22" s="51">
        <v>43921</v>
      </c>
      <c r="J22" s="51">
        <v>44834</v>
      </c>
      <c r="K22" s="48" t="s">
        <v>272</v>
      </c>
      <c r="L22" s="48" t="s">
        <v>275</v>
      </c>
      <c r="N22" s="58">
        <v>0.13</v>
      </c>
      <c r="O22" s="58">
        <v>0.13</v>
      </c>
      <c r="P22" s="58">
        <v>0</v>
      </c>
      <c r="Q22" s="58"/>
      <c r="R22" s="58">
        <v>0.13</v>
      </c>
      <c r="S22" s="58">
        <v>0.13</v>
      </c>
      <c r="T22" s="58">
        <f t="shared" si="1"/>
        <v>0</v>
      </c>
      <c r="V22" s="68"/>
      <c r="W22" s="50"/>
      <c r="X22" s="56"/>
    </row>
    <row r="23" spans="1:25" x14ac:dyDescent="0.35">
      <c r="B23" t="s">
        <v>219</v>
      </c>
      <c r="C23" s="57" t="s">
        <v>255</v>
      </c>
      <c r="D23" s="42">
        <v>3.4000000000000002E-2</v>
      </c>
      <c r="E23" s="46" t="s">
        <v>17</v>
      </c>
      <c r="F23" s="57" t="s">
        <v>298</v>
      </c>
      <c r="G23" s="34" t="s">
        <v>293</v>
      </c>
      <c r="H23" s="57" t="s">
        <v>218</v>
      </c>
      <c r="I23" s="51">
        <v>43938</v>
      </c>
      <c r="J23" s="51">
        <v>44851</v>
      </c>
      <c r="K23" s="48" t="s">
        <v>272</v>
      </c>
      <c r="L23" s="48" t="s">
        <v>275</v>
      </c>
      <c r="N23" s="58">
        <v>3.4000000000000002E-2</v>
      </c>
      <c r="O23" s="58">
        <v>3.4000000000000002E-2</v>
      </c>
      <c r="P23" s="58">
        <v>0</v>
      </c>
      <c r="Q23" s="58"/>
      <c r="R23" s="58">
        <v>3.4000000000000002E-2</v>
      </c>
      <c r="S23" s="58">
        <v>3.4000000000000002E-2</v>
      </c>
      <c r="T23" s="58">
        <f t="shared" si="1"/>
        <v>0</v>
      </c>
      <c r="V23" s="68"/>
      <c r="W23" s="50"/>
      <c r="X23" s="56"/>
    </row>
    <row r="24" spans="1:25" x14ac:dyDescent="0.35">
      <c r="B24" t="s">
        <v>221</v>
      </c>
      <c r="C24" s="57" t="s">
        <v>255</v>
      </c>
      <c r="D24" s="42">
        <v>0.161</v>
      </c>
      <c r="E24" s="46" t="s">
        <v>17</v>
      </c>
      <c r="F24" s="57" t="s">
        <v>298</v>
      </c>
      <c r="G24" s="34" t="s">
        <v>278</v>
      </c>
      <c r="H24" s="57" t="s">
        <v>220</v>
      </c>
      <c r="I24" s="51">
        <v>43980</v>
      </c>
      <c r="J24" s="51">
        <v>45806</v>
      </c>
      <c r="K24" s="48" t="s">
        <v>272</v>
      </c>
      <c r="L24" s="48" t="s">
        <v>275</v>
      </c>
      <c r="N24" s="58">
        <v>0.161</v>
      </c>
      <c r="O24" s="58">
        <v>0.161</v>
      </c>
      <c r="P24" s="58">
        <v>0</v>
      </c>
      <c r="Q24" s="58"/>
      <c r="R24" s="58">
        <v>0.161</v>
      </c>
      <c r="S24" s="58">
        <v>0.161</v>
      </c>
      <c r="T24" s="58">
        <f t="shared" si="1"/>
        <v>0</v>
      </c>
      <c r="V24" s="68"/>
      <c r="W24" s="50"/>
      <c r="X24" s="56"/>
    </row>
    <row r="25" spans="1:25" x14ac:dyDescent="0.35">
      <c r="B25" t="s">
        <v>223</v>
      </c>
      <c r="C25" s="57" t="s">
        <v>255</v>
      </c>
      <c r="D25" s="42">
        <v>0.27200000000000002</v>
      </c>
      <c r="E25" s="46" t="s">
        <v>17</v>
      </c>
      <c r="F25" s="57" t="s">
        <v>298</v>
      </c>
      <c r="G25" s="34" t="s">
        <v>278</v>
      </c>
      <c r="H25" s="57" t="s">
        <v>222</v>
      </c>
      <c r="I25" s="51">
        <v>44012</v>
      </c>
      <c r="J25" s="51">
        <v>45838</v>
      </c>
      <c r="K25" s="48" t="s">
        <v>272</v>
      </c>
      <c r="L25" s="48" t="s">
        <v>275</v>
      </c>
      <c r="N25" s="58">
        <v>0.27200000000000002</v>
      </c>
      <c r="O25" s="58">
        <v>0.27200000000000002</v>
      </c>
      <c r="P25" s="49">
        <v>0</v>
      </c>
      <c r="R25" s="58">
        <v>0.27200000000000002</v>
      </c>
      <c r="S25" s="58">
        <v>0.27200000000000002</v>
      </c>
      <c r="T25" s="58">
        <f t="shared" si="1"/>
        <v>0</v>
      </c>
      <c r="V25" s="68"/>
      <c r="W25" s="50"/>
      <c r="X25" s="56"/>
    </row>
    <row r="26" spans="1:25" x14ac:dyDescent="0.35">
      <c r="B26" t="s">
        <v>225</v>
      </c>
      <c r="C26" s="57" t="s">
        <v>255</v>
      </c>
      <c r="D26" s="42">
        <v>9.1999999999999998E-2</v>
      </c>
      <c r="E26" s="46" t="s">
        <v>17</v>
      </c>
      <c r="F26" s="57" t="s">
        <v>298</v>
      </c>
      <c r="G26" s="34" t="s">
        <v>293</v>
      </c>
      <c r="H26" s="57" t="s">
        <v>224</v>
      </c>
      <c r="I26" s="51">
        <v>44012</v>
      </c>
      <c r="J26" s="51">
        <v>44742</v>
      </c>
      <c r="K26" s="48" t="s">
        <v>272</v>
      </c>
      <c r="L26" s="48" t="s">
        <v>275</v>
      </c>
      <c r="N26" s="58">
        <v>9.1999999999999998E-2</v>
      </c>
      <c r="O26" s="58">
        <v>9.1999999999999998E-2</v>
      </c>
      <c r="P26" s="49">
        <v>0</v>
      </c>
      <c r="R26" s="58">
        <v>9.1999999999999998E-2</v>
      </c>
      <c r="S26" s="58">
        <v>9.1999999999999998E-2</v>
      </c>
      <c r="T26" s="58">
        <f t="shared" si="1"/>
        <v>0</v>
      </c>
      <c r="V26" s="68"/>
      <c r="W26" s="50"/>
      <c r="X26" s="56"/>
    </row>
    <row r="27" spans="1:25" x14ac:dyDescent="0.35">
      <c r="B27" t="s">
        <v>227</v>
      </c>
      <c r="C27" s="57" t="s">
        <v>255</v>
      </c>
      <c r="D27" s="42">
        <v>0.02</v>
      </c>
      <c r="E27" s="46" t="s">
        <v>17</v>
      </c>
      <c r="F27" s="57" t="s">
        <v>298</v>
      </c>
      <c r="G27" s="34" t="s">
        <v>290</v>
      </c>
      <c r="H27" s="57" t="s">
        <v>226</v>
      </c>
      <c r="I27" s="51">
        <v>44018</v>
      </c>
      <c r="J27" s="51">
        <v>45113</v>
      </c>
      <c r="K27" s="48" t="s">
        <v>272</v>
      </c>
      <c r="L27" s="48" t="s">
        <v>275</v>
      </c>
      <c r="N27" s="58">
        <v>0.02</v>
      </c>
      <c r="O27" s="58">
        <v>0.02</v>
      </c>
      <c r="P27" s="49">
        <v>0</v>
      </c>
      <c r="R27" s="58">
        <v>0.02</v>
      </c>
      <c r="S27" s="58">
        <v>0.02</v>
      </c>
      <c r="T27" s="58">
        <f t="shared" si="1"/>
        <v>0</v>
      </c>
      <c r="V27" s="68"/>
      <c r="W27" s="50"/>
      <c r="X27" s="56"/>
    </row>
    <row r="28" spans="1:25" x14ac:dyDescent="0.35">
      <c r="B28" t="s">
        <v>229</v>
      </c>
      <c r="C28" s="57" t="s">
        <v>255</v>
      </c>
      <c r="D28" s="42">
        <v>0.46100000000000002</v>
      </c>
      <c r="E28" s="46" t="s">
        <v>17</v>
      </c>
      <c r="F28" s="57" t="s">
        <v>298</v>
      </c>
      <c r="G28" s="34" t="s">
        <v>278</v>
      </c>
      <c r="H28" s="57" t="s">
        <v>228</v>
      </c>
      <c r="I28" s="51">
        <v>44043</v>
      </c>
      <c r="J28" s="51">
        <v>45869</v>
      </c>
      <c r="K28" s="48" t="s">
        <v>272</v>
      </c>
      <c r="L28" s="48" t="s">
        <v>275</v>
      </c>
      <c r="N28" s="58">
        <v>0.46100000000000002</v>
      </c>
      <c r="O28" s="58">
        <v>0.46100000000000002</v>
      </c>
      <c r="P28" s="49">
        <v>0</v>
      </c>
      <c r="R28" s="58">
        <v>0.46100000000000002</v>
      </c>
      <c r="S28" s="58">
        <v>0.46100000000000002</v>
      </c>
      <c r="T28" s="58">
        <f t="shared" si="1"/>
        <v>0</v>
      </c>
      <c r="V28" s="68"/>
      <c r="W28" s="50"/>
      <c r="X28" s="56"/>
    </row>
    <row r="29" spans="1:25" x14ac:dyDescent="0.35">
      <c r="B29" t="s">
        <v>231</v>
      </c>
      <c r="C29" s="57" t="s">
        <v>255</v>
      </c>
      <c r="D29" s="42">
        <v>0.41499999999999998</v>
      </c>
      <c r="E29" s="46" t="s">
        <v>17</v>
      </c>
      <c r="F29" s="57" t="s">
        <v>298</v>
      </c>
      <c r="G29" s="34" t="s">
        <v>290</v>
      </c>
      <c r="H29" s="57" t="s">
        <v>230</v>
      </c>
      <c r="I29" s="51">
        <v>44043</v>
      </c>
      <c r="J29" s="51">
        <v>44957</v>
      </c>
      <c r="K29" s="48" t="s">
        <v>272</v>
      </c>
      <c r="L29" s="48" t="s">
        <v>275</v>
      </c>
      <c r="N29" s="58">
        <v>0.41499999999999998</v>
      </c>
      <c r="O29" s="58">
        <v>0.41499999999999998</v>
      </c>
      <c r="P29" s="49">
        <v>0</v>
      </c>
      <c r="R29" s="58">
        <v>0.41499999999999998</v>
      </c>
      <c r="S29" s="58">
        <v>0.41499999999999998</v>
      </c>
      <c r="T29" s="58">
        <f t="shared" si="1"/>
        <v>0</v>
      </c>
      <c r="V29" s="68"/>
      <c r="W29" s="50"/>
      <c r="X29" s="56"/>
    </row>
    <row r="30" spans="1:25" x14ac:dyDescent="0.35">
      <c r="B30" t="s">
        <v>233</v>
      </c>
      <c r="C30" s="57" t="s">
        <v>255</v>
      </c>
      <c r="D30" s="42">
        <v>0.13700000000000001</v>
      </c>
      <c r="E30" s="46" t="s">
        <v>17</v>
      </c>
      <c r="F30" s="57" t="s">
        <v>298</v>
      </c>
      <c r="G30" s="34" t="s">
        <v>278</v>
      </c>
      <c r="H30" s="57" t="s">
        <v>232</v>
      </c>
      <c r="I30" s="51">
        <v>44043</v>
      </c>
      <c r="J30" s="51">
        <v>45869</v>
      </c>
      <c r="K30" s="48" t="s">
        <v>272</v>
      </c>
      <c r="L30" s="48" t="s">
        <v>275</v>
      </c>
      <c r="N30" s="58">
        <v>0.13700000000000001</v>
      </c>
      <c r="O30" s="58">
        <v>0.13700000000000001</v>
      </c>
      <c r="P30" s="49">
        <v>0</v>
      </c>
      <c r="R30" s="58">
        <v>0.13700000000000001</v>
      </c>
      <c r="S30" s="58">
        <v>0.13700000000000001</v>
      </c>
      <c r="T30" s="58">
        <f t="shared" si="1"/>
        <v>0</v>
      </c>
      <c r="V30" s="68"/>
      <c r="W30" s="50"/>
      <c r="X30" s="56"/>
    </row>
    <row r="31" spans="1:25" ht="15.5" x14ac:dyDescent="0.35">
      <c r="B31" t="s">
        <v>235</v>
      </c>
      <c r="C31" s="57" t="s">
        <v>255</v>
      </c>
      <c r="D31" s="42">
        <v>5.8999999999999997E-2</v>
      </c>
      <c r="E31" s="46" t="s">
        <v>17</v>
      </c>
      <c r="F31" s="59" t="s">
        <v>298</v>
      </c>
      <c r="G31" s="34" t="s">
        <v>293</v>
      </c>
      <c r="H31" s="57" t="s">
        <v>234</v>
      </c>
      <c r="I31" s="51">
        <v>44043</v>
      </c>
      <c r="J31" s="51">
        <v>44778</v>
      </c>
      <c r="K31" s="48" t="s">
        <v>272</v>
      </c>
      <c r="L31" s="48" t="s">
        <v>275</v>
      </c>
      <c r="N31" s="58">
        <v>5.8999999999999997E-2</v>
      </c>
      <c r="O31" s="58">
        <v>5.8999999999999997E-2</v>
      </c>
      <c r="P31" s="49">
        <v>0</v>
      </c>
      <c r="R31" s="58">
        <v>5.8999999999999997E-2</v>
      </c>
      <c r="S31" s="58">
        <v>5.8999999999999997E-2</v>
      </c>
      <c r="T31" s="58">
        <f t="shared" si="1"/>
        <v>0</v>
      </c>
      <c r="V31" s="68"/>
      <c r="W31" s="50"/>
      <c r="X31" s="56"/>
    </row>
    <row r="32" spans="1:25" ht="15.5" x14ac:dyDescent="0.35">
      <c r="B32" t="s">
        <v>237</v>
      </c>
      <c r="C32" s="57" t="s">
        <v>255</v>
      </c>
      <c r="D32" s="42">
        <v>2.5000000000000001E-2</v>
      </c>
      <c r="E32" s="46" t="s">
        <v>17</v>
      </c>
      <c r="F32" s="59" t="s">
        <v>298</v>
      </c>
      <c r="G32" s="34" t="s">
        <v>278</v>
      </c>
      <c r="H32" s="57" t="s">
        <v>236</v>
      </c>
      <c r="I32" s="51">
        <v>44069</v>
      </c>
      <c r="J32" s="51">
        <v>45902</v>
      </c>
      <c r="K32" s="48" t="s">
        <v>272</v>
      </c>
      <c r="L32" s="48" t="s">
        <v>275</v>
      </c>
      <c r="N32" s="58">
        <v>2.5000000000000001E-2</v>
      </c>
      <c r="O32" s="58">
        <v>2.5000000000000001E-2</v>
      </c>
      <c r="P32" s="49">
        <v>0</v>
      </c>
      <c r="R32" s="58">
        <v>2.5000000000000001E-2</v>
      </c>
      <c r="S32" s="58">
        <v>2.5000000000000001E-2</v>
      </c>
      <c r="T32" s="58">
        <f t="shared" si="1"/>
        <v>0</v>
      </c>
      <c r="V32" s="68"/>
      <c r="W32" s="50"/>
      <c r="X32" s="56"/>
    </row>
    <row r="33" spans="2:24" ht="15.5" x14ac:dyDescent="0.35">
      <c r="B33" t="s">
        <v>239</v>
      </c>
      <c r="C33" s="57" t="s">
        <v>255</v>
      </c>
      <c r="D33" s="42">
        <v>0.16500000000000001</v>
      </c>
      <c r="E33" s="46" t="s">
        <v>17</v>
      </c>
      <c r="F33" s="59" t="s">
        <v>298</v>
      </c>
      <c r="G33" s="34" t="s">
        <v>294</v>
      </c>
      <c r="H33" s="57" t="s">
        <v>238</v>
      </c>
      <c r="I33" s="51">
        <v>44069</v>
      </c>
      <c r="J33" s="51">
        <v>44985</v>
      </c>
      <c r="K33" s="48" t="s">
        <v>272</v>
      </c>
      <c r="L33" s="48" t="s">
        <v>275</v>
      </c>
      <c r="N33" s="58">
        <v>0.16500000000000001</v>
      </c>
      <c r="O33" s="58">
        <v>0.16500000000000001</v>
      </c>
      <c r="P33" s="49">
        <v>0</v>
      </c>
      <c r="R33" s="58">
        <v>0.16500000000000001</v>
      </c>
      <c r="S33" s="58">
        <v>0.16500000000000001</v>
      </c>
      <c r="T33" s="58">
        <f t="shared" si="1"/>
        <v>0</v>
      </c>
      <c r="V33" s="68"/>
      <c r="W33" s="50"/>
      <c r="X33" s="56"/>
    </row>
    <row r="34" spans="2:24" ht="15.5" x14ac:dyDescent="0.35">
      <c r="B34" t="s">
        <v>241</v>
      </c>
      <c r="C34" s="57" t="s">
        <v>255</v>
      </c>
      <c r="D34" s="42">
        <v>0.105</v>
      </c>
      <c r="E34" s="46" t="s">
        <v>17</v>
      </c>
      <c r="F34" s="59" t="s">
        <v>298</v>
      </c>
      <c r="G34" s="34" t="s">
        <v>290</v>
      </c>
      <c r="H34" s="57" t="s">
        <v>240</v>
      </c>
      <c r="I34" s="51">
        <v>44069</v>
      </c>
      <c r="J34" s="51">
        <v>45169</v>
      </c>
      <c r="K34" s="48" t="s">
        <v>272</v>
      </c>
      <c r="L34" s="48" t="s">
        <v>275</v>
      </c>
      <c r="N34" s="58">
        <v>0.105</v>
      </c>
      <c r="O34" s="58">
        <v>0.105</v>
      </c>
      <c r="P34" s="49">
        <v>0</v>
      </c>
      <c r="R34" s="58">
        <v>0.105</v>
      </c>
      <c r="S34" s="58">
        <v>0.105</v>
      </c>
      <c r="T34" s="58">
        <f t="shared" si="1"/>
        <v>0</v>
      </c>
      <c r="V34" s="68"/>
      <c r="W34" s="50"/>
      <c r="X34" s="56"/>
    </row>
    <row r="35" spans="2:24" ht="15.5" x14ac:dyDescent="0.35">
      <c r="B35" t="s">
        <v>243</v>
      </c>
      <c r="C35" s="57" t="s">
        <v>255</v>
      </c>
      <c r="D35" s="42">
        <v>0.75700000000000001</v>
      </c>
      <c r="E35" s="46" t="s">
        <v>17</v>
      </c>
      <c r="F35" s="59" t="s">
        <v>298</v>
      </c>
      <c r="G35" s="34" t="s">
        <v>278</v>
      </c>
      <c r="H35" s="57" t="s">
        <v>242</v>
      </c>
      <c r="I35" s="51">
        <v>44069</v>
      </c>
      <c r="J35" s="51">
        <v>45900</v>
      </c>
      <c r="K35" s="48" t="s">
        <v>272</v>
      </c>
      <c r="L35" s="48" t="s">
        <v>275</v>
      </c>
      <c r="N35" s="58">
        <v>0.75700000000000001</v>
      </c>
      <c r="O35" s="58">
        <v>0.75700000000000001</v>
      </c>
      <c r="P35" s="49">
        <v>0</v>
      </c>
      <c r="R35" s="58">
        <v>0.75700000000000001</v>
      </c>
      <c r="S35" s="58">
        <v>0.75700000000000001</v>
      </c>
      <c r="T35" s="58">
        <f t="shared" si="1"/>
        <v>0</v>
      </c>
      <c r="V35" s="68"/>
      <c r="W35" s="50"/>
      <c r="X35" s="56"/>
    </row>
    <row r="36" spans="2:24" ht="15.5" x14ac:dyDescent="0.35">
      <c r="B36" t="s">
        <v>245</v>
      </c>
      <c r="C36" s="57" t="s">
        <v>255</v>
      </c>
      <c r="D36" s="42">
        <v>0.20799999999999999</v>
      </c>
      <c r="E36" s="46" t="s">
        <v>17</v>
      </c>
      <c r="F36" s="59" t="s">
        <v>298</v>
      </c>
      <c r="G36" s="34" t="s">
        <v>293</v>
      </c>
      <c r="H36" s="57" t="s">
        <v>244</v>
      </c>
      <c r="I36" s="51">
        <v>44074</v>
      </c>
      <c r="J36" s="51">
        <v>44810</v>
      </c>
      <c r="K36" s="48" t="s">
        <v>272</v>
      </c>
      <c r="L36" s="48" t="s">
        <v>275</v>
      </c>
      <c r="N36" s="58">
        <v>0.20799999999999999</v>
      </c>
      <c r="O36" s="58">
        <v>0.20799999999999999</v>
      </c>
      <c r="P36" s="49">
        <v>0</v>
      </c>
      <c r="R36" s="58">
        <v>0.20799999999999999</v>
      </c>
      <c r="S36" s="58">
        <v>0.20799999999999999</v>
      </c>
      <c r="T36" s="58">
        <f t="shared" si="1"/>
        <v>0</v>
      </c>
      <c r="V36" s="68"/>
      <c r="W36" s="50"/>
      <c r="X36" s="56"/>
    </row>
    <row r="37" spans="2:24" ht="15.5" x14ac:dyDescent="0.35">
      <c r="B37" t="s">
        <v>247</v>
      </c>
      <c r="C37" s="57" t="s">
        <v>255</v>
      </c>
      <c r="D37" s="42">
        <v>0.56599999999999995</v>
      </c>
      <c r="E37" s="46" t="s">
        <v>17</v>
      </c>
      <c r="F37" s="59" t="s">
        <v>298</v>
      </c>
      <c r="G37" s="34" t="s">
        <v>294</v>
      </c>
      <c r="H37" s="57" t="s">
        <v>246</v>
      </c>
      <c r="I37" s="51">
        <v>44099</v>
      </c>
      <c r="J37" s="51">
        <v>45015</v>
      </c>
      <c r="K37" s="48" t="s">
        <v>272</v>
      </c>
      <c r="L37" s="48" t="s">
        <v>275</v>
      </c>
      <c r="N37" s="58">
        <v>0.56599999999999995</v>
      </c>
      <c r="O37" s="58">
        <v>0.56599999999999995</v>
      </c>
      <c r="P37" s="49">
        <v>0</v>
      </c>
      <c r="R37" s="58">
        <v>0.56599999999999995</v>
      </c>
      <c r="S37" s="58">
        <v>0.56599999999999995</v>
      </c>
      <c r="T37" s="58">
        <f t="shared" si="1"/>
        <v>0</v>
      </c>
      <c r="V37" s="68"/>
      <c r="W37" s="50"/>
      <c r="X37" s="56"/>
    </row>
    <row r="38" spans="2:24" ht="15.5" x14ac:dyDescent="0.35">
      <c r="B38" t="s">
        <v>249</v>
      </c>
      <c r="C38" s="57" t="s">
        <v>255</v>
      </c>
      <c r="D38" s="42">
        <v>0.33500000000000002</v>
      </c>
      <c r="E38" s="46" t="s">
        <v>17</v>
      </c>
      <c r="F38" s="59" t="s">
        <v>298</v>
      </c>
      <c r="G38" s="34" t="s">
        <v>278</v>
      </c>
      <c r="H38" s="57" t="s">
        <v>248</v>
      </c>
      <c r="I38" s="51">
        <v>44099</v>
      </c>
      <c r="J38" s="51">
        <v>45930</v>
      </c>
      <c r="K38" s="48" t="s">
        <v>272</v>
      </c>
      <c r="L38" s="48" t="s">
        <v>275</v>
      </c>
      <c r="N38" s="58">
        <v>0.33500000000000002</v>
      </c>
      <c r="O38" s="58">
        <v>0.33500000000000002</v>
      </c>
      <c r="P38" s="49">
        <v>0</v>
      </c>
      <c r="R38" s="58">
        <v>0.33500000000000002</v>
      </c>
      <c r="S38" s="58">
        <v>0.33500000000000002</v>
      </c>
      <c r="T38" s="58">
        <f t="shared" si="1"/>
        <v>0</v>
      </c>
      <c r="V38" s="68"/>
      <c r="W38" s="50"/>
      <c r="X38" s="56"/>
    </row>
    <row r="39" spans="2:24" ht="16" thickBot="1" x14ac:dyDescent="0.4">
      <c r="B39" t="s">
        <v>251</v>
      </c>
      <c r="C39" s="57" t="s">
        <v>255</v>
      </c>
      <c r="D39" s="42">
        <v>0.13300000000000001</v>
      </c>
      <c r="E39" s="46" t="s">
        <v>17</v>
      </c>
      <c r="F39" s="59" t="s">
        <v>298</v>
      </c>
      <c r="G39" s="34" t="s">
        <v>293</v>
      </c>
      <c r="H39" s="57" t="s">
        <v>250</v>
      </c>
      <c r="I39" s="51">
        <v>44104</v>
      </c>
      <c r="J39" s="51">
        <v>44839</v>
      </c>
      <c r="K39" s="48" t="s">
        <v>272</v>
      </c>
      <c r="L39" s="48" t="s">
        <v>275</v>
      </c>
      <c r="N39" s="58">
        <v>0.13300000000000001</v>
      </c>
      <c r="O39" s="58">
        <v>0.13300000000000001</v>
      </c>
      <c r="P39" s="49">
        <v>0</v>
      </c>
      <c r="R39" s="58">
        <v>0.13300000000000001</v>
      </c>
      <c r="S39" s="58">
        <v>0.13300000000000001</v>
      </c>
      <c r="T39" s="58">
        <f t="shared" si="1"/>
        <v>0</v>
      </c>
      <c r="V39" s="68"/>
      <c r="W39" s="50"/>
      <c r="X39" s="56"/>
    </row>
    <row r="40" spans="2:24" ht="15.5" thickTop="1" thickBot="1" x14ac:dyDescent="0.4">
      <c r="K40" s="60"/>
      <c r="L40" s="60"/>
      <c r="O40" s="54" t="s">
        <v>282</v>
      </c>
      <c r="R40" s="61">
        <v>360.52240000000006</v>
      </c>
      <c r="S40" s="61">
        <v>366.87950199999995</v>
      </c>
      <c r="T40" s="61">
        <f>SUM(T11:T39)</f>
        <v>6.3571019999999798</v>
      </c>
    </row>
    <row r="41" spans="2:24" ht="15" thickTop="1" x14ac:dyDescent="0.35">
      <c r="K41" s="60"/>
      <c r="L41" s="60"/>
    </row>
    <row r="42" spans="2:24" ht="29" x14ac:dyDescent="0.35">
      <c r="B42" s="36" t="s">
        <v>258</v>
      </c>
      <c r="C42" s="37" t="s">
        <v>259</v>
      </c>
      <c r="D42" s="38" t="s">
        <v>260</v>
      </c>
      <c r="E42" s="38" t="s">
        <v>261</v>
      </c>
      <c r="F42" s="37" t="s">
        <v>262</v>
      </c>
      <c r="G42" s="38" t="s">
        <v>263</v>
      </c>
      <c r="H42" s="37" t="s">
        <v>264</v>
      </c>
      <c r="I42" s="38" t="s">
        <v>265</v>
      </c>
      <c r="J42" s="38" t="s">
        <v>266</v>
      </c>
      <c r="K42" s="37" t="s">
        <v>267</v>
      </c>
      <c r="L42" s="39" t="s">
        <v>312</v>
      </c>
      <c r="M42" s="35"/>
      <c r="N42" s="38" t="s">
        <v>268</v>
      </c>
      <c r="O42" s="40" t="s">
        <v>269</v>
      </c>
      <c r="P42" s="41" t="s">
        <v>313</v>
      </c>
      <c r="Q42" s="35"/>
      <c r="R42" s="38" t="s">
        <v>270</v>
      </c>
      <c r="S42" s="40" t="s">
        <v>271</v>
      </c>
      <c r="T42" s="41" t="s">
        <v>314</v>
      </c>
    </row>
    <row r="43" spans="2:24" x14ac:dyDescent="0.35">
      <c r="B43" s="42" t="s">
        <v>61</v>
      </c>
      <c r="C43" s="42" t="s">
        <v>295</v>
      </c>
      <c r="D43">
        <v>1.2</v>
      </c>
      <c r="E43" s="34" t="s">
        <v>17</v>
      </c>
      <c r="F43" s="42" t="s">
        <v>310</v>
      </c>
      <c r="G43" s="46" t="s">
        <v>299</v>
      </c>
      <c r="H43" s="42" t="s">
        <v>60</v>
      </c>
      <c r="I43" s="47">
        <v>43735</v>
      </c>
      <c r="J43" s="47">
        <v>46293</v>
      </c>
      <c r="K43" s="48" t="s">
        <v>300</v>
      </c>
      <c r="L43" s="48" t="s">
        <v>275</v>
      </c>
      <c r="N43" s="58">
        <v>1.2</v>
      </c>
      <c r="O43" s="58">
        <v>1.2</v>
      </c>
      <c r="P43" s="58">
        <v>0</v>
      </c>
      <c r="Q43" s="58"/>
      <c r="R43" s="58">
        <v>1.2</v>
      </c>
      <c r="S43" s="58">
        <v>1.2</v>
      </c>
      <c r="T43" s="58">
        <f t="shared" ref="T43:T48" si="2">IFERROR(S43-R43,0)</f>
        <v>0</v>
      </c>
      <c r="V43" s="68"/>
      <c r="W43" s="50"/>
    </row>
    <row r="44" spans="2:24" x14ac:dyDescent="0.35">
      <c r="B44" s="42" t="s">
        <v>63</v>
      </c>
      <c r="C44" s="42" t="s">
        <v>295</v>
      </c>
      <c r="D44">
        <v>1.5720000000000001</v>
      </c>
      <c r="E44" s="34" t="s">
        <v>17</v>
      </c>
      <c r="F44" s="42" t="s">
        <v>310</v>
      </c>
      <c r="G44" s="34" t="s">
        <v>301</v>
      </c>
      <c r="H44" s="57" t="s">
        <v>62</v>
      </c>
      <c r="I44" s="47">
        <v>43768</v>
      </c>
      <c r="J44" s="47">
        <v>46325</v>
      </c>
      <c r="K44" t="s">
        <v>300</v>
      </c>
      <c r="L44" s="48" t="s">
        <v>275</v>
      </c>
      <c r="N44" s="58">
        <v>1.5720000000000001</v>
      </c>
      <c r="O44" s="58">
        <v>1.5720000000000001</v>
      </c>
      <c r="P44" s="58">
        <v>0</v>
      </c>
      <c r="Q44" s="58"/>
      <c r="R44" s="58">
        <v>1.5720000000000001</v>
      </c>
      <c r="S44" s="58">
        <v>1.5720000000000001</v>
      </c>
      <c r="T44" s="58">
        <f t="shared" si="2"/>
        <v>0</v>
      </c>
      <c r="V44" s="68"/>
      <c r="W44" s="50"/>
    </row>
    <row r="45" spans="2:24" x14ac:dyDescent="0.35">
      <c r="B45" s="42" t="s">
        <v>65</v>
      </c>
      <c r="C45" s="42" t="s">
        <v>295</v>
      </c>
      <c r="D45">
        <v>1.4930000000000001</v>
      </c>
      <c r="E45" s="34" t="s">
        <v>17</v>
      </c>
      <c r="F45" s="42" t="s">
        <v>310</v>
      </c>
      <c r="G45" s="34" t="s">
        <v>301</v>
      </c>
      <c r="H45" s="57" t="s">
        <v>64</v>
      </c>
      <c r="I45" s="47">
        <v>43796</v>
      </c>
      <c r="J45" s="47">
        <v>46353</v>
      </c>
      <c r="K45" t="s">
        <v>300</v>
      </c>
      <c r="L45" s="48" t="s">
        <v>275</v>
      </c>
      <c r="N45" s="58">
        <v>1.4930000000000001</v>
      </c>
      <c r="O45" s="58">
        <v>1.4930000000000001</v>
      </c>
      <c r="P45" s="58">
        <v>0</v>
      </c>
      <c r="Q45" s="58"/>
      <c r="R45" s="58">
        <v>1.4930000000000001</v>
      </c>
      <c r="S45" s="58">
        <v>1.4930000000000001</v>
      </c>
      <c r="T45" s="58">
        <f t="shared" si="2"/>
        <v>0</v>
      </c>
      <c r="V45" s="68"/>
      <c r="W45" s="50"/>
    </row>
    <row r="46" spans="2:24" x14ac:dyDescent="0.35">
      <c r="B46" s="42" t="s">
        <v>67</v>
      </c>
      <c r="C46" s="42" t="s">
        <v>295</v>
      </c>
      <c r="D46">
        <v>0.02</v>
      </c>
      <c r="E46" s="34" t="s">
        <v>17</v>
      </c>
      <c r="F46" s="42" t="s">
        <v>310</v>
      </c>
      <c r="G46" s="34" t="s">
        <v>301</v>
      </c>
      <c r="H46" s="57" t="s">
        <v>66</v>
      </c>
      <c r="I46" s="47">
        <v>43829</v>
      </c>
      <c r="J46" s="47">
        <v>46386</v>
      </c>
      <c r="K46" t="s">
        <v>300</v>
      </c>
      <c r="L46" s="48" t="s">
        <v>275</v>
      </c>
      <c r="N46" s="58">
        <v>0.02</v>
      </c>
      <c r="O46" s="58">
        <v>0.02</v>
      </c>
      <c r="P46" s="58">
        <v>0</v>
      </c>
      <c r="Q46" s="58"/>
      <c r="R46" s="58">
        <v>0.02</v>
      </c>
      <c r="S46" s="58">
        <v>0.02</v>
      </c>
      <c r="T46" s="58">
        <f t="shared" si="2"/>
        <v>0</v>
      </c>
      <c r="V46" s="68"/>
      <c r="W46" s="50"/>
    </row>
    <row r="47" spans="2:24" x14ac:dyDescent="0.35">
      <c r="B47" s="42" t="s">
        <v>69</v>
      </c>
      <c r="C47" s="42" t="s">
        <v>295</v>
      </c>
      <c r="D47">
        <v>1.478</v>
      </c>
      <c r="E47" s="34" t="s">
        <v>17</v>
      </c>
      <c r="F47" s="42" t="s">
        <v>310</v>
      </c>
      <c r="G47" s="34" t="s">
        <v>301</v>
      </c>
      <c r="H47" s="57" t="s">
        <v>68</v>
      </c>
      <c r="I47" s="47">
        <v>43860</v>
      </c>
      <c r="J47" s="47">
        <v>46419</v>
      </c>
      <c r="K47" t="s">
        <v>300</v>
      </c>
      <c r="L47" s="48" t="s">
        <v>275</v>
      </c>
      <c r="N47" s="58">
        <v>1.478</v>
      </c>
      <c r="O47" s="58">
        <v>1.478</v>
      </c>
      <c r="P47" s="58">
        <v>0</v>
      </c>
      <c r="Q47" s="58"/>
      <c r="R47" s="58">
        <v>1.478</v>
      </c>
      <c r="S47" s="58">
        <v>1.478</v>
      </c>
      <c r="T47" s="58">
        <f t="shared" si="2"/>
        <v>0</v>
      </c>
      <c r="V47" s="68"/>
      <c r="W47" s="50"/>
    </row>
    <row r="48" spans="2:24" x14ac:dyDescent="0.35">
      <c r="B48" s="42" t="s">
        <v>71</v>
      </c>
      <c r="C48" s="42" t="s">
        <v>295</v>
      </c>
      <c r="D48">
        <v>1.849</v>
      </c>
      <c r="E48" s="34" t="s">
        <v>17</v>
      </c>
      <c r="F48" s="42" t="s">
        <v>310</v>
      </c>
      <c r="G48" s="34" t="s">
        <v>301</v>
      </c>
      <c r="H48" s="57" t="s">
        <v>70</v>
      </c>
      <c r="I48" s="47">
        <v>43888</v>
      </c>
      <c r="J48" s="47">
        <v>46447</v>
      </c>
      <c r="K48" t="s">
        <v>300</v>
      </c>
      <c r="L48" s="48" t="s">
        <v>275</v>
      </c>
      <c r="N48" s="58">
        <v>1.849</v>
      </c>
      <c r="O48" s="58">
        <v>1.849</v>
      </c>
      <c r="P48" s="58">
        <v>0</v>
      </c>
      <c r="Q48" s="58"/>
      <c r="R48" s="58">
        <v>1.849</v>
      </c>
      <c r="S48" s="58">
        <v>1.849</v>
      </c>
      <c r="T48" s="58">
        <f t="shared" si="2"/>
        <v>0</v>
      </c>
      <c r="V48" s="68"/>
      <c r="W48" s="50"/>
    </row>
    <row r="49" spans="2:23" ht="15" thickBot="1" x14ac:dyDescent="0.4">
      <c r="B49" s="42" t="s">
        <v>73</v>
      </c>
      <c r="C49" s="42" t="s">
        <v>295</v>
      </c>
      <c r="D49">
        <v>251.94</v>
      </c>
      <c r="E49" s="34" t="s">
        <v>46</v>
      </c>
      <c r="F49" s="42" t="s">
        <v>296</v>
      </c>
      <c r="G49" s="34" t="s">
        <v>297</v>
      </c>
      <c r="H49" s="57" t="s">
        <v>309</v>
      </c>
      <c r="I49" s="47">
        <v>44302</v>
      </c>
      <c r="J49" s="47">
        <v>44485</v>
      </c>
      <c r="K49" t="s">
        <v>279</v>
      </c>
      <c r="L49" s="48" t="s">
        <v>280</v>
      </c>
      <c r="N49" s="49">
        <v>251.94</v>
      </c>
      <c r="O49" s="49">
        <v>336.59964587639155</v>
      </c>
      <c r="P49" s="49">
        <v>84.659645876391551</v>
      </c>
      <c r="R49" s="49">
        <v>39.016307125269073</v>
      </c>
      <c r="S49" s="67">
        <v>52.135722999999999</v>
      </c>
      <c r="T49" s="49">
        <f>[1]Summary!U$57</f>
        <v>13.119415874730926</v>
      </c>
      <c r="V49" s="50"/>
      <c r="W49" s="50"/>
    </row>
    <row r="50" spans="2:23" ht="15.5" thickTop="1" thickBot="1" x14ac:dyDescent="0.4">
      <c r="O50" s="54" t="s">
        <v>282</v>
      </c>
      <c r="R50" s="55">
        <v>46.628307125269075</v>
      </c>
      <c r="S50" s="55">
        <v>59.747723000000001</v>
      </c>
      <c r="T50" s="55">
        <f>SUM(T43:T49)</f>
        <v>13.119415874730926</v>
      </c>
    </row>
    <row r="51" spans="2:23" ht="15" thickTop="1" x14ac:dyDescent="0.35"/>
    <row r="52" spans="2:23" x14ac:dyDescent="0.35">
      <c r="O52" s="54" t="s">
        <v>303</v>
      </c>
      <c r="R52" s="62">
        <v>3117.5488258551759</v>
      </c>
      <c r="S52" s="63">
        <v>3177.5586719999992</v>
      </c>
      <c r="T52" s="62">
        <f>SUM(T50,T40,T8)</f>
        <v>60.009846144823811</v>
      </c>
    </row>
    <row r="54" spans="2:23" x14ac:dyDescent="0.35">
      <c r="O54" s="64" t="s">
        <v>257</v>
      </c>
      <c r="Q54" s="50"/>
      <c r="R54" s="49">
        <v>2710.3981187299069</v>
      </c>
      <c r="S54" s="49">
        <v>2750.9314469999995</v>
      </c>
      <c r="T54" s="49">
        <f>T8</f>
        <v>40.533328270092909</v>
      </c>
    </row>
    <row r="55" spans="2:23" x14ac:dyDescent="0.35">
      <c r="O55" s="64" t="s">
        <v>304</v>
      </c>
      <c r="Q55" s="50"/>
      <c r="R55" s="49">
        <v>360.52240000000006</v>
      </c>
      <c r="S55" s="49">
        <v>366.87950199999995</v>
      </c>
      <c r="T55" s="49">
        <f>T40</f>
        <v>6.3571019999999798</v>
      </c>
    </row>
    <row r="56" spans="2:23" x14ac:dyDescent="0.35">
      <c r="O56" s="64" t="s">
        <v>305</v>
      </c>
      <c r="Q56" s="50"/>
      <c r="R56" s="49">
        <v>46.628307125269075</v>
      </c>
      <c r="S56" s="49">
        <v>59.747723000000001</v>
      </c>
      <c r="T56" s="49">
        <f t="shared" ref="T56" si="3">T50</f>
        <v>13.119415874730926</v>
      </c>
    </row>
    <row r="57" spans="2:23" x14ac:dyDescent="0.35">
      <c r="O57" s="64"/>
      <c r="Q57" s="50"/>
    </row>
    <row r="58" spans="2:23" x14ac:dyDescent="0.35">
      <c r="O58" s="64" t="s">
        <v>306</v>
      </c>
      <c r="R58" s="49">
        <v>1984.8024300946074</v>
      </c>
      <c r="S58" s="49">
        <v>2016.8595379999999</v>
      </c>
      <c r="T58" s="49">
        <f>SUM(T6:T7,T11:T20,T49)</f>
        <v>32.057107905392272</v>
      </c>
    </row>
    <row r="59" spans="2:23" x14ac:dyDescent="0.35">
      <c r="O59" s="64" t="s">
        <v>307</v>
      </c>
      <c r="R59" s="49">
        <v>1132.7463957605689</v>
      </c>
      <c r="S59" s="49">
        <v>1160.6991340000004</v>
      </c>
      <c r="T59" s="49">
        <f>SUM(T4:T5,T21:T39,T43:T48)</f>
        <v>27.95273823943154</v>
      </c>
    </row>
  </sheetData>
  <sheetProtection algorithmName="SHA-512" hashValue="eGDTL9Pkqb7kRnOTcWQ9XjnTfopAeBj1O0t/2m/MDkJQ7Tnjg4xCsSKMPGYz9S8QSvDcoL4bxJsMHrTKPkZv0A==" saltValue="YzOjuAfImF9LJt8DRY10Hg==" spinCount="100000" sheet="1" objects="1" scenarios="1" sort="0" autoFilter="0" pivotTables="0"/>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zoomScale="80" zoomScaleNormal="80" workbookViewId="0">
      <pane ySplit="1" topLeftCell="A2" activePane="bottomLeft" state="frozen"/>
      <selection activeCell="F1" sqref="F1"/>
      <selection pane="bottomLeft" activeCell="K4" sqref="K4"/>
    </sheetView>
  </sheetViews>
  <sheetFormatPr defaultRowHeight="14.5" x14ac:dyDescent="0.35"/>
  <cols>
    <col min="1" max="1" width="14.81640625" bestFit="1" customWidth="1"/>
    <col min="2" max="2" width="14.7265625" bestFit="1" customWidth="1"/>
    <col min="3" max="3" width="36" customWidth="1"/>
    <col min="4" max="4" width="36.453125" bestFit="1" customWidth="1"/>
    <col min="5" max="5" width="29.1796875" bestFit="1" customWidth="1"/>
    <col min="6" max="6" width="78.54296875" customWidth="1"/>
    <col min="7" max="7" width="17.453125" customWidth="1"/>
    <col min="8" max="8" width="5.453125" bestFit="1" customWidth="1"/>
    <col min="9" max="11" width="11.7265625" customWidth="1"/>
    <col min="12" max="12" width="11.1796875" bestFit="1" customWidth="1"/>
    <col min="13" max="13" width="68.81640625" bestFit="1" customWidth="1"/>
    <col min="14" max="14" width="20" bestFit="1" customWidth="1"/>
    <col min="15" max="15" width="21.1796875" customWidth="1"/>
  </cols>
  <sheetData>
    <row r="1" spans="1:15" ht="47.15" customHeight="1" x14ac:dyDescent="0.35">
      <c r="A1" s="1" t="s">
        <v>0</v>
      </c>
      <c r="B1" s="1" t="s">
        <v>1</v>
      </c>
      <c r="C1" s="1" t="s">
        <v>2</v>
      </c>
      <c r="D1" s="1" t="s">
        <v>3</v>
      </c>
      <c r="E1" s="1" t="s">
        <v>4</v>
      </c>
      <c r="F1" s="1" t="s">
        <v>5</v>
      </c>
      <c r="G1" s="1" t="s">
        <v>6</v>
      </c>
      <c r="H1" s="1" t="s">
        <v>7</v>
      </c>
      <c r="I1" s="2" t="s">
        <v>315</v>
      </c>
      <c r="J1" s="2" t="s">
        <v>316</v>
      </c>
      <c r="K1" s="2" t="s">
        <v>317</v>
      </c>
      <c r="L1" s="2" t="s">
        <v>8</v>
      </c>
      <c r="M1" s="1" t="s">
        <v>9</v>
      </c>
      <c r="N1" s="1" t="s">
        <v>10</v>
      </c>
      <c r="O1" s="1" t="s">
        <v>318</v>
      </c>
    </row>
    <row r="2" spans="1:15" ht="58.5" thickBot="1" x14ac:dyDescent="0.4">
      <c r="A2" s="3" t="s">
        <v>72</v>
      </c>
      <c r="B2" s="4" t="s">
        <v>11</v>
      </c>
      <c r="C2" s="5" t="s">
        <v>21</v>
      </c>
      <c r="D2" s="5" t="s">
        <v>21</v>
      </c>
      <c r="E2" s="5" t="s">
        <v>22</v>
      </c>
      <c r="F2" s="5" t="s">
        <v>23</v>
      </c>
      <c r="G2" s="5" t="s">
        <v>36</v>
      </c>
      <c r="H2" s="6" t="s">
        <v>37</v>
      </c>
      <c r="I2" s="18">
        <v>404.8</v>
      </c>
      <c r="J2" s="18">
        <v>52.135722999999999</v>
      </c>
      <c r="K2" s="18">
        <v>43.955641423900069</v>
      </c>
      <c r="L2" s="8">
        <v>44377</v>
      </c>
      <c r="M2" s="9" t="s">
        <v>54</v>
      </c>
      <c r="N2" s="11" t="s">
        <v>302</v>
      </c>
      <c r="O2" s="15" t="s">
        <v>73</v>
      </c>
    </row>
    <row r="3" spans="1:15" ht="15" thickBot="1" x14ac:dyDescent="0.4">
      <c r="A3" s="24" t="s">
        <v>252</v>
      </c>
      <c r="B3" s="25"/>
      <c r="C3" s="26"/>
      <c r="D3" s="26"/>
      <c r="E3" s="26"/>
      <c r="F3" s="26"/>
      <c r="G3" s="26"/>
      <c r="H3" s="27"/>
      <c r="I3" s="23">
        <f>I2</f>
        <v>404.8</v>
      </c>
      <c r="J3" s="20"/>
      <c r="K3" s="20"/>
      <c r="L3" s="20"/>
      <c r="M3" s="29"/>
      <c r="N3" s="29"/>
      <c r="O3" s="29"/>
    </row>
    <row r="4" spans="1:15" ht="58" x14ac:dyDescent="0.35">
      <c r="A4" s="3" t="s">
        <v>74</v>
      </c>
      <c r="B4" s="4" t="s">
        <v>11</v>
      </c>
      <c r="C4" s="5" t="s">
        <v>75</v>
      </c>
      <c r="D4" s="5" t="s">
        <v>21</v>
      </c>
      <c r="E4" s="5" t="s">
        <v>22</v>
      </c>
      <c r="F4" s="5" t="s">
        <v>23</v>
      </c>
      <c r="G4" s="5" t="s">
        <v>15</v>
      </c>
      <c r="H4" s="6" t="s">
        <v>16</v>
      </c>
      <c r="I4" s="18">
        <v>11.329081</v>
      </c>
      <c r="J4" s="18">
        <v>15.664720000000001</v>
      </c>
      <c r="K4" s="18">
        <v>13.203886756176741</v>
      </c>
      <c r="L4" s="8">
        <v>44377</v>
      </c>
      <c r="M4" s="9" t="s">
        <v>30</v>
      </c>
      <c r="N4" s="11" t="s">
        <v>76</v>
      </c>
      <c r="O4" s="16" t="s">
        <v>77</v>
      </c>
    </row>
    <row r="5" spans="1:15" ht="72.5" x14ac:dyDescent="0.35">
      <c r="A5" s="3" t="s">
        <v>78</v>
      </c>
      <c r="B5" s="4" t="s">
        <v>11</v>
      </c>
      <c r="C5" s="5" t="s">
        <v>56</v>
      </c>
      <c r="D5" s="5" t="s">
        <v>12</v>
      </c>
      <c r="E5" s="5" t="s">
        <v>13</v>
      </c>
      <c r="F5" s="5" t="s">
        <v>14</v>
      </c>
      <c r="G5" s="5" t="s">
        <v>15</v>
      </c>
      <c r="H5" s="6" t="s">
        <v>17</v>
      </c>
      <c r="I5" s="18">
        <v>1.5439621126500016</v>
      </c>
      <c r="J5" s="18">
        <v>1.5439621126500016</v>
      </c>
      <c r="K5" s="18">
        <v>1.30193280432583</v>
      </c>
      <c r="L5" s="8">
        <v>44377</v>
      </c>
      <c r="M5" s="9" t="s">
        <v>79</v>
      </c>
      <c r="N5" s="11" t="s">
        <v>76</v>
      </c>
      <c r="O5" s="15" t="s">
        <v>77</v>
      </c>
    </row>
    <row r="6" spans="1:15" ht="58" x14ac:dyDescent="0.35">
      <c r="A6" s="3" t="s">
        <v>80</v>
      </c>
      <c r="B6" s="4" t="s">
        <v>11</v>
      </c>
      <c r="C6" s="5" t="s">
        <v>21</v>
      </c>
      <c r="D6" s="5" t="s">
        <v>21</v>
      </c>
      <c r="E6" s="5" t="s">
        <v>22</v>
      </c>
      <c r="F6" s="5" t="s">
        <v>23</v>
      </c>
      <c r="G6" s="5" t="s">
        <v>15</v>
      </c>
      <c r="H6" s="6" t="s">
        <v>16</v>
      </c>
      <c r="I6" s="18">
        <v>9.77</v>
      </c>
      <c r="J6" s="18">
        <v>13.503605500000001</v>
      </c>
      <c r="K6" s="18">
        <v>11.386799477190319</v>
      </c>
      <c r="L6" s="8">
        <v>44377</v>
      </c>
      <c r="M6" s="9" t="s">
        <v>55</v>
      </c>
      <c r="N6" s="11" t="s">
        <v>76</v>
      </c>
      <c r="O6" s="15" t="s">
        <v>77</v>
      </c>
    </row>
    <row r="7" spans="1:15" ht="58.5" thickBot="1" x14ac:dyDescent="0.4">
      <c r="A7" s="13" t="s">
        <v>81</v>
      </c>
      <c r="B7" s="4" t="s">
        <v>11</v>
      </c>
      <c r="C7" s="5" t="s">
        <v>47</v>
      </c>
      <c r="D7" s="5" t="s">
        <v>21</v>
      </c>
      <c r="E7" s="5" t="s">
        <v>22</v>
      </c>
      <c r="F7" s="5" t="s">
        <v>23</v>
      </c>
      <c r="G7" s="5" t="s">
        <v>82</v>
      </c>
      <c r="H7" s="6" t="s">
        <v>16</v>
      </c>
      <c r="I7" s="18">
        <v>10.393648000000001</v>
      </c>
      <c r="J7" s="18">
        <v>14.371297</v>
      </c>
      <c r="K7" s="21">
        <v>12.113652570368496</v>
      </c>
      <c r="L7" s="8">
        <v>44377</v>
      </c>
      <c r="M7" s="9" t="s">
        <v>83</v>
      </c>
      <c r="N7" s="11" t="s">
        <v>76</v>
      </c>
      <c r="O7" s="15" t="s">
        <v>77</v>
      </c>
    </row>
    <row r="8" spans="1:15" ht="15" thickBot="1" x14ac:dyDescent="0.4">
      <c r="A8" s="24" t="s">
        <v>252</v>
      </c>
      <c r="B8" s="25"/>
      <c r="C8" s="26"/>
      <c r="D8" s="26"/>
      <c r="E8" s="26"/>
      <c r="F8" s="26"/>
      <c r="G8" s="26"/>
      <c r="H8" s="27"/>
      <c r="I8" s="20"/>
      <c r="J8" s="20"/>
      <c r="K8" s="23">
        <f>SUM(K4:K7)</f>
        <v>38.006271608061382</v>
      </c>
      <c r="L8" s="28"/>
      <c r="M8" s="29"/>
      <c r="N8" s="29"/>
      <c r="O8" s="29"/>
    </row>
    <row r="9" spans="1:15" ht="29.5" thickBot="1" x14ac:dyDescent="0.4">
      <c r="A9" s="3" t="s">
        <v>84</v>
      </c>
      <c r="B9" s="4" t="s">
        <v>11</v>
      </c>
      <c r="C9" s="5" t="s">
        <v>85</v>
      </c>
      <c r="D9" s="5" t="s">
        <v>24</v>
      </c>
      <c r="E9" s="5" t="s">
        <v>13</v>
      </c>
      <c r="F9" s="5" t="s">
        <v>25</v>
      </c>
      <c r="G9" s="5" t="s">
        <v>15</v>
      </c>
      <c r="H9" s="6" t="s">
        <v>16</v>
      </c>
      <c r="I9" s="18">
        <v>36.515851669030134</v>
      </c>
      <c r="J9" s="18">
        <v>50.490744999999997</v>
      </c>
      <c r="K9" s="22">
        <v>42.558718597141414</v>
      </c>
      <c r="L9" s="8">
        <v>44377</v>
      </c>
      <c r="M9" s="9" t="s">
        <v>86</v>
      </c>
      <c r="N9" s="10" t="s">
        <v>87</v>
      </c>
      <c r="O9" s="17" t="s">
        <v>88</v>
      </c>
    </row>
    <row r="10" spans="1:15" ht="15" thickBot="1" x14ac:dyDescent="0.4">
      <c r="A10" s="24" t="s">
        <v>252</v>
      </c>
      <c r="B10" s="25"/>
      <c r="C10" s="26"/>
      <c r="D10" s="26"/>
      <c r="E10" s="26"/>
      <c r="F10" s="26"/>
      <c r="G10" s="26"/>
      <c r="H10" s="27"/>
      <c r="I10" s="20"/>
      <c r="J10" s="20"/>
      <c r="K10" s="23">
        <f>K9</f>
        <v>42.558718597141414</v>
      </c>
      <c r="L10" s="28"/>
      <c r="M10" s="29"/>
      <c r="N10" s="29"/>
      <c r="O10" s="29"/>
    </row>
    <row r="11" spans="1:15" ht="43.5" x14ac:dyDescent="0.35">
      <c r="A11" s="3" t="s">
        <v>89</v>
      </c>
      <c r="B11" s="4" t="s">
        <v>18</v>
      </c>
      <c r="C11" s="5" t="s">
        <v>90</v>
      </c>
      <c r="D11" s="5" t="s">
        <v>12</v>
      </c>
      <c r="E11" s="4" t="s">
        <v>13</v>
      </c>
      <c r="F11" s="5" t="s">
        <v>14</v>
      </c>
      <c r="G11" s="5" t="s">
        <v>19</v>
      </c>
      <c r="H11" s="6" t="s">
        <v>20</v>
      </c>
      <c r="I11" s="18">
        <v>46.667209</v>
      </c>
      <c r="J11" s="18">
        <v>55.505980999999998</v>
      </c>
      <c r="K11" s="18">
        <v>46.667209</v>
      </c>
      <c r="L11" s="8">
        <v>44377</v>
      </c>
      <c r="M11" s="9" t="s">
        <v>91</v>
      </c>
      <c r="N11" s="10" t="s">
        <v>92</v>
      </c>
      <c r="O11" s="17" t="s">
        <v>93</v>
      </c>
    </row>
    <row r="12" spans="1:15" ht="29" x14ac:dyDescent="0.35">
      <c r="A12" s="3" t="s">
        <v>94</v>
      </c>
      <c r="B12" s="4" t="s">
        <v>11</v>
      </c>
      <c r="C12" s="5" t="s">
        <v>95</v>
      </c>
      <c r="D12" s="5" t="s">
        <v>26</v>
      </c>
      <c r="E12" s="5" t="s">
        <v>27</v>
      </c>
      <c r="F12" s="5" t="s">
        <v>28</v>
      </c>
      <c r="G12" s="5" t="s">
        <v>15</v>
      </c>
      <c r="H12" s="6" t="s">
        <v>16</v>
      </c>
      <c r="I12" s="18">
        <v>2.4074119999999999</v>
      </c>
      <c r="J12" s="18">
        <v>3.3287239999999998</v>
      </c>
      <c r="K12" s="18">
        <v>2.8058052920145036</v>
      </c>
      <c r="L12" s="8">
        <v>44377</v>
      </c>
      <c r="M12" s="9" t="s">
        <v>96</v>
      </c>
      <c r="N12" s="11" t="s">
        <v>92</v>
      </c>
      <c r="O12" s="16" t="s">
        <v>93</v>
      </c>
    </row>
    <row r="13" spans="1:15" ht="58.5" thickBot="1" x14ac:dyDescent="0.4">
      <c r="A13" s="3" t="s">
        <v>80</v>
      </c>
      <c r="B13" s="4" t="s">
        <v>11</v>
      </c>
      <c r="C13" s="5" t="s">
        <v>21</v>
      </c>
      <c r="D13" s="5" t="s">
        <v>21</v>
      </c>
      <c r="E13" s="5" t="s">
        <v>22</v>
      </c>
      <c r="F13" s="5" t="s">
        <v>23</v>
      </c>
      <c r="G13" s="5" t="s">
        <v>15</v>
      </c>
      <c r="H13" s="6" t="s">
        <v>16</v>
      </c>
      <c r="I13" s="18">
        <v>0.51480664182614044</v>
      </c>
      <c r="J13" s="18">
        <v>0.71153999999999995</v>
      </c>
      <c r="K13" s="18">
        <v>0.6</v>
      </c>
      <c r="L13" s="8">
        <v>44377</v>
      </c>
      <c r="M13" s="9" t="s">
        <v>55</v>
      </c>
      <c r="N13" s="11" t="s">
        <v>92</v>
      </c>
      <c r="O13" s="15" t="s">
        <v>93</v>
      </c>
    </row>
    <row r="14" spans="1:15" ht="15" thickBot="1" x14ac:dyDescent="0.4">
      <c r="A14" s="24" t="s">
        <v>252</v>
      </c>
      <c r="B14" s="25"/>
      <c r="C14" s="26"/>
      <c r="D14" s="26"/>
      <c r="E14" s="26"/>
      <c r="F14" s="26"/>
      <c r="G14" s="26"/>
      <c r="H14" s="27"/>
      <c r="I14" s="20"/>
      <c r="J14" s="20"/>
      <c r="K14" s="23">
        <f>SUM(K11:K13)</f>
        <v>50.073014292014506</v>
      </c>
      <c r="L14" s="28"/>
      <c r="M14" s="29"/>
      <c r="N14" s="29"/>
      <c r="O14" s="29"/>
    </row>
    <row r="15" spans="1:15" ht="43.5" x14ac:dyDescent="0.35">
      <c r="A15" s="3" t="s">
        <v>89</v>
      </c>
      <c r="B15" s="4" t="s">
        <v>18</v>
      </c>
      <c r="C15" s="5" t="s">
        <v>90</v>
      </c>
      <c r="D15" s="5" t="s">
        <v>12</v>
      </c>
      <c r="E15" s="4" t="s">
        <v>13</v>
      </c>
      <c r="F15" s="5" t="s">
        <v>14</v>
      </c>
      <c r="G15" s="5" t="s">
        <v>19</v>
      </c>
      <c r="H15" s="5" t="s">
        <v>20</v>
      </c>
      <c r="I15" s="18">
        <v>24.176475</v>
      </c>
      <c r="J15" s="18">
        <v>28.755500999999999</v>
      </c>
      <c r="K15" s="18">
        <v>24.176475</v>
      </c>
      <c r="L15" s="8">
        <v>44377</v>
      </c>
      <c r="M15" s="9" t="s">
        <v>99</v>
      </c>
      <c r="N15" s="11" t="s">
        <v>97</v>
      </c>
      <c r="O15" s="16" t="s">
        <v>98</v>
      </c>
    </row>
    <row r="16" spans="1:15" ht="58" x14ac:dyDescent="0.35">
      <c r="A16" s="3" t="s">
        <v>80</v>
      </c>
      <c r="B16" s="4" t="s">
        <v>11</v>
      </c>
      <c r="C16" s="5" t="s">
        <v>21</v>
      </c>
      <c r="D16" s="5" t="s">
        <v>21</v>
      </c>
      <c r="E16" s="5" t="s">
        <v>22</v>
      </c>
      <c r="F16" s="5" t="s">
        <v>23</v>
      </c>
      <c r="G16" s="5" t="s">
        <v>15</v>
      </c>
      <c r="H16" s="6" t="s">
        <v>16</v>
      </c>
      <c r="I16" s="18">
        <v>2.3166298882176322</v>
      </c>
      <c r="J16" s="18">
        <v>3.2019300000000004</v>
      </c>
      <c r="K16" s="18">
        <v>2.7</v>
      </c>
      <c r="L16" s="8">
        <v>44377</v>
      </c>
      <c r="M16" s="9" t="s">
        <v>55</v>
      </c>
      <c r="N16" s="11" t="s">
        <v>97</v>
      </c>
      <c r="O16" s="15" t="s">
        <v>98</v>
      </c>
    </row>
    <row r="17" spans="1:15" ht="58" x14ac:dyDescent="0.35">
      <c r="A17" s="14" t="s">
        <v>100</v>
      </c>
      <c r="B17" s="4" t="s">
        <v>11</v>
      </c>
      <c r="C17" s="5" t="s">
        <v>21</v>
      </c>
      <c r="D17" s="5" t="s">
        <v>21</v>
      </c>
      <c r="E17" s="5" t="s">
        <v>22</v>
      </c>
      <c r="F17" s="5" t="s">
        <v>23</v>
      </c>
      <c r="G17" s="5" t="s">
        <v>101</v>
      </c>
      <c r="H17" s="6" t="s">
        <v>20</v>
      </c>
      <c r="I17" s="18">
        <v>7.5973309999999996</v>
      </c>
      <c r="J17" s="18">
        <v>9.0362659999999995</v>
      </c>
      <c r="K17" s="18">
        <v>7.5973309999999996</v>
      </c>
      <c r="L17" s="8">
        <v>44377</v>
      </c>
      <c r="M17" s="9" t="s">
        <v>102</v>
      </c>
      <c r="N17" s="11" t="s">
        <v>97</v>
      </c>
      <c r="O17" s="15" t="s">
        <v>98</v>
      </c>
    </row>
    <row r="18" spans="1:15" ht="58" x14ac:dyDescent="0.35">
      <c r="A18" s="13" t="s">
        <v>103</v>
      </c>
      <c r="B18" s="4" t="s">
        <v>11</v>
      </c>
      <c r="C18" s="5" t="s">
        <v>21</v>
      </c>
      <c r="D18" s="5" t="s">
        <v>21</v>
      </c>
      <c r="E18" s="5" t="s">
        <v>22</v>
      </c>
      <c r="F18" s="5" t="s">
        <v>23</v>
      </c>
      <c r="G18" s="5" t="s">
        <v>101</v>
      </c>
      <c r="H18" s="6" t="s">
        <v>20</v>
      </c>
      <c r="I18" s="18">
        <v>23.866067999999999</v>
      </c>
      <c r="J18" s="18">
        <v>28.386303000000002</v>
      </c>
      <c r="K18" s="18">
        <v>23.866067999999999</v>
      </c>
      <c r="L18" s="8">
        <v>44377</v>
      </c>
      <c r="M18" s="9" t="s">
        <v>102</v>
      </c>
      <c r="N18" s="11" t="s">
        <v>97</v>
      </c>
      <c r="O18" s="15" t="s">
        <v>98</v>
      </c>
    </row>
    <row r="19" spans="1:15" ht="58" x14ac:dyDescent="0.35">
      <c r="A19" s="13" t="s">
        <v>104</v>
      </c>
      <c r="B19" s="4" t="s">
        <v>11</v>
      </c>
      <c r="C19" s="5" t="s">
        <v>21</v>
      </c>
      <c r="D19" s="5" t="s">
        <v>21</v>
      </c>
      <c r="E19" s="5" t="s">
        <v>22</v>
      </c>
      <c r="F19" s="5" t="s">
        <v>23</v>
      </c>
      <c r="G19" s="5" t="s">
        <v>101</v>
      </c>
      <c r="H19" s="6" t="s">
        <v>20</v>
      </c>
      <c r="I19" s="18">
        <v>25.737183000000002</v>
      </c>
      <c r="J19" s="18">
        <v>30.611808</v>
      </c>
      <c r="K19" s="18">
        <v>25.737183000000002</v>
      </c>
      <c r="L19" s="8">
        <v>44377</v>
      </c>
      <c r="M19" s="9" t="s">
        <v>102</v>
      </c>
      <c r="N19" s="11" t="s">
        <v>97</v>
      </c>
      <c r="O19" s="15" t="s">
        <v>98</v>
      </c>
    </row>
    <row r="20" spans="1:15" ht="73" thickBot="1" x14ac:dyDescent="0.4">
      <c r="A20" s="13" t="s">
        <v>105</v>
      </c>
      <c r="B20" s="4" t="s">
        <v>11</v>
      </c>
      <c r="C20" s="5" t="s">
        <v>106</v>
      </c>
      <c r="D20" s="5" t="s">
        <v>50</v>
      </c>
      <c r="E20" s="5" t="s">
        <v>27</v>
      </c>
      <c r="F20" s="5" t="s">
        <v>49</v>
      </c>
      <c r="G20" s="5" t="s">
        <v>101</v>
      </c>
      <c r="H20" s="6" t="s">
        <v>20</v>
      </c>
      <c r="I20" s="18">
        <v>16</v>
      </c>
      <c r="J20" s="18">
        <v>19.030401000000001</v>
      </c>
      <c r="K20" s="18">
        <v>16</v>
      </c>
      <c r="L20" s="8">
        <v>44377</v>
      </c>
      <c r="M20" s="9" t="s">
        <v>107</v>
      </c>
      <c r="N20" s="11" t="s">
        <v>97</v>
      </c>
      <c r="O20" s="15" t="s">
        <v>98</v>
      </c>
    </row>
    <row r="21" spans="1:15" ht="15" thickBot="1" x14ac:dyDescent="0.4">
      <c r="A21" s="24" t="s">
        <v>252</v>
      </c>
      <c r="B21" s="25"/>
      <c r="C21" s="26"/>
      <c r="D21" s="26"/>
      <c r="E21" s="26"/>
      <c r="F21" s="26"/>
      <c r="G21" s="26"/>
      <c r="H21" s="27"/>
      <c r="I21" s="20"/>
      <c r="J21" s="20"/>
      <c r="K21" s="23">
        <f>SUM(K15:K20)</f>
        <v>100.077057</v>
      </c>
      <c r="L21" s="28"/>
      <c r="M21" s="29"/>
      <c r="N21" s="29"/>
      <c r="O21" s="29"/>
    </row>
    <row r="22" spans="1:15" ht="58" x14ac:dyDescent="0.35">
      <c r="A22" s="3" t="s">
        <v>108</v>
      </c>
      <c r="B22" s="4" t="s">
        <v>11</v>
      </c>
      <c r="C22" s="5" t="s">
        <v>109</v>
      </c>
      <c r="D22" s="5" t="s">
        <v>21</v>
      </c>
      <c r="E22" s="5" t="s">
        <v>22</v>
      </c>
      <c r="F22" s="5" t="s">
        <v>23</v>
      </c>
      <c r="G22" s="5" t="s">
        <v>35</v>
      </c>
      <c r="H22" s="6" t="s">
        <v>17</v>
      </c>
      <c r="I22" s="18">
        <v>97.108444000000006</v>
      </c>
      <c r="J22" s="18">
        <v>97.108444000000006</v>
      </c>
      <c r="K22" s="18">
        <v>81.885862214351988</v>
      </c>
      <c r="L22" s="8">
        <v>44377</v>
      </c>
      <c r="M22" s="9" t="s">
        <v>110</v>
      </c>
      <c r="N22" s="11" t="s">
        <v>111</v>
      </c>
      <c r="O22" s="16" t="s">
        <v>112</v>
      </c>
    </row>
    <row r="23" spans="1:15" ht="58" x14ac:dyDescent="0.35">
      <c r="A23" s="3" t="s">
        <v>113</v>
      </c>
      <c r="B23" s="4" t="s">
        <v>11</v>
      </c>
      <c r="C23" s="5" t="s">
        <v>109</v>
      </c>
      <c r="D23" s="5" t="s">
        <v>21</v>
      </c>
      <c r="E23" s="5" t="s">
        <v>22</v>
      </c>
      <c r="F23" s="5" t="s">
        <v>23</v>
      </c>
      <c r="G23" s="5" t="s">
        <v>35</v>
      </c>
      <c r="H23" s="6" t="s">
        <v>17</v>
      </c>
      <c r="I23" s="18">
        <v>43.351979999999998</v>
      </c>
      <c r="J23" s="18">
        <v>43.351979999999998</v>
      </c>
      <c r="K23" s="18">
        <v>36.556185175815834</v>
      </c>
      <c r="L23" s="8">
        <v>44377</v>
      </c>
      <c r="M23" s="9" t="s">
        <v>110</v>
      </c>
      <c r="N23" s="11" t="s">
        <v>111</v>
      </c>
      <c r="O23" s="16" t="s">
        <v>112</v>
      </c>
    </row>
    <row r="24" spans="1:15" ht="58" x14ac:dyDescent="0.35">
      <c r="A24" s="3" t="s">
        <v>114</v>
      </c>
      <c r="B24" s="4" t="s">
        <v>11</v>
      </c>
      <c r="C24" s="5" t="s">
        <v>115</v>
      </c>
      <c r="D24" s="5" t="s">
        <v>21</v>
      </c>
      <c r="E24" s="5" t="s">
        <v>22</v>
      </c>
      <c r="F24" s="5" t="s">
        <v>23</v>
      </c>
      <c r="G24" s="5" t="s">
        <v>35</v>
      </c>
      <c r="H24" s="6" t="s">
        <v>17</v>
      </c>
      <c r="I24" s="18">
        <v>59.045873999999998</v>
      </c>
      <c r="J24" s="18">
        <v>59.045873999999998</v>
      </c>
      <c r="K24" s="18">
        <v>49.789926637996459</v>
      </c>
      <c r="L24" s="8">
        <v>44377</v>
      </c>
      <c r="M24" s="9" t="s">
        <v>116</v>
      </c>
      <c r="N24" s="11" t="s">
        <v>111</v>
      </c>
      <c r="O24" s="16" t="s">
        <v>112</v>
      </c>
    </row>
    <row r="25" spans="1:15" ht="72.5" x14ac:dyDescent="0.35">
      <c r="A25" s="3" t="s">
        <v>117</v>
      </c>
      <c r="B25" s="4" t="s">
        <v>11</v>
      </c>
      <c r="C25" s="5" t="s">
        <v>118</v>
      </c>
      <c r="D25" s="5" t="s">
        <v>21</v>
      </c>
      <c r="E25" s="5" t="s">
        <v>22</v>
      </c>
      <c r="F25" s="5" t="s">
        <v>23</v>
      </c>
      <c r="G25" s="5" t="s">
        <v>36</v>
      </c>
      <c r="H25" s="6" t="s">
        <v>37</v>
      </c>
      <c r="I25" s="18">
        <v>2000</v>
      </c>
      <c r="J25" s="18">
        <v>257.58756399999999</v>
      </c>
      <c r="K25" s="18">
        <v>217.17214142243117</v>
      </c>
      <c r="L25" s="8">
        <v>44377</v>
      </c>
      <c r="M25" s="9" t="s">
        <v>119</v>
      </c>
      <c r="N25" s="11" t="s">
        <v>111</v>
      </c>
      <c r="O25" s="16" t="s">
        <v>112</v>
      </c>
    </row>
    <row r="26" spans="1:15" x14ac:dyDescent="0.35">
      <c r="A26" s="3" t="s">
        <v>120</v>
      </c>
      <c r="B26" s="4" t="s">
        <v>11</v>
      </c>
      <c r="C26" s="5" t="s">
        <v>31</v>
      </c>
      <c r="D26" s="5" t="s">
        <v>12</v>
      </c>
      <c r="E26" s="5" t="s">
        <v>13</v>
      </c>
      <c r="F26" s="5" t="s">
        <v>14</v>
      </c>
      <c r="G26" s="5" t="s">
        <v>32</v>
      </c>
      <c r="H26" s="6" t="s">
        <v>33</v>
      </c>
      <c r="I26" s="18">
        <v>429.67316799999998</v>
      </c>
      <c r="J26" s="18">
        <v>21.722442000000001</v>
      </c>
      <c r="K26" s="18">
        <v>18.229801300031422</v>
      </c>
      <c r="L26" s="8">
        <v>44377</v>
      </c>
      <c r="M26" s="9" t="s">
        <v>121</v>
      </c>
      <c r="N26" s="11" t="s">
        <v>111</v>
      </c>
      <c r="O26" s="16" t="s">
        <v>112</v>
      </c>
    </row>
    <row r="27" spans="1:15" x14ac:dyDescent="0.35">
      <c r="A27" s="3" t="s">
        <v>122</v>
      </c>
      <c r="B27" s="4" t="s">
        <v>11</v>
      </c>
      <c r="C27" s="5" t="s">
        <v>34</v>
      </c>
      <c r="D27" s="5" t="s">
        <v>12</v>
      </c>
      <c r="E27" s="5" t="s">
        <v>13</v>
      </c>
      <c r="F27" s="5" t="s">
        <v>14</v>
      </c>
      <c r="G27" s="5" t="s">
        <v>123</v>
      </c>
      <c r="H27" s="6" t="s">
        <v>20</v>
      </c>
      <c r="I27" s="18">
        <v>111.40749599999999</v>
      </c>
      <c r="J27" s="18">
        <v>132.508083</v>
      </c>
      <c r="K27" s="18">
        <v>111.40749599999999</v>
      </c>
      <c r="L27" s="8">
        <v>44377</v>
      </c>
      <c r="M27" s="9" t="s">
        <v>124</v>
      </c>
      <c r="N27" s="11" t="s">
        <v>111</v>
      </c>
      <c r="O27" s="16" t="s">
        <v>112</v>
      </c>
    </row>
    <row r="28" spans="1:15" ht="58" x14ac:dyDescent="0.35">
      <c r="A28" s="3" t="s">
        <v>125</v>
      </c>
      <c r="B28" s="4" t="s">
        <v>11</v>
      </c>
      <c r="C28" s="5" t="s">
        <v>126</v>
      </c>
      <c r="D28" s="5" t="s">
        <v>127</v>
      </c>
      <c r="E28" s="5" t="s">
        <v>29</v>
      </c>
      <c r="F28" s="5" t="s">
        <v>128</v>
      </c>
      <c r="G28" s="5" t="s">
        <v>129</v>
      </c>
      <c r="H28" s="6" t="s">
        <v>17</v>
      </c>
      <c r="I28" s="18">
        <v>454.25790899999998</v>
      </c>
      <c r="J28" s="18">
        <v>454.25790899999998</v>
      </c>
      <c r="K28" s="18">
        <v>383.04908423981783</v>
      </c>
      <c r="L28" s="8">
        <v>44377</v>
      </c>
      <c r="M28" s="9" t="s">
        <v>130</v>
      </c>
      <c r="N28" s="11" t="s">
        <v>111</v>
      </c>
      <c r="O28" s="16" t="s">
        <v>112</v>
      </c>
    </row>
    <row r="29" spans="1:15" ht="58" x14ac:dyDescent="0.35">
      <c r="A29" s="3" t="s">
        <v>131</v>
      </c>
      <c r="B29" s="4" t="s">
        <v>11</v>
      </c>
      <c r="C29" s="5" t="s">
        <v>21</v>
      </c>
      <c r="D29" s="5" t="s">
        <v>21</v>
      </c>
      <c r="E29" s="5" t="s">
        <v>22</v>
      </c>
      <c r="F29" s="5" t="s">
        <v>23</v>
      </c>
      <c r="G29" s="5" t="s">
        <v>48</v>
      </c>
      <c r="H29" s="6" t="s">
        <v>46</v>
      </c>
      <c r="I29" s="18">
        <v>1462.5</v>
      </c>
      <c r="J29" s="18">
        <v>226.31961699999999</v>
      </c>
      <c r="K29" s="18">
        <v>190.98393705993701</v>
      </c>
      <c r="L29" s="8">
        <v>44377</v>
      </c>
      <c r="M29" s="9" t="s">
        <v>132</v>
      </c>
      <c r="N29" s="11" t="s">
        <v>111</v>
      </c>
      <c r="O29" s="15" t="s">
        <v>112</v>
      </c>
    </row>
    <row r="30" spans="1:15" ht="29.5" thickBot="1" x14ac:dyDescent="0.4">
      <c r="A30" s="3" t="s">
        <v>133</v>
      </c>
      <c r="B30" s="4" t="s">
        <v>11</v>
      </c>
      <c r="C30" s="5" t="s">
        <v>56</v>
      </c>
      <c r="D30" s="5" t="s">
        <v>12</v>
      </c>
      <c r="E30" s="5" t="s">
        <v>13</v>
      </c>
      <c r="F30" s="5" t="s">
        <v>14</v>
      </c>
      <c r="G30" s="5" t="s">
        <v>35</v>
      </c>
      <c r="H30" s="6" t="s">
        <v>17</v>
      </c>
      <c r="I30" s="18">
        <v>253.56924599999999</v>
      </c>
      <c r="J30" s="18">
        <v>253.56924599999999</v>
      </c>
      <c r="K30" s="18">
        <v>213.82009107007337</v>
      </c>
      <c r="L30" s="8">
        <v>44377</v>
      </c>
      <c r="M30" s="9" t="s">
        <v>134</v>
      </c>
      <c r="N30" s="11" t="s">
        <v>111</v>
      </c>
      <c r="O30" s="15" t="s">
        <v>112</v>
      </c>
    </row>
    <row r="31" spans="1:15" ht="15" thickBot="1" x14ac:dyDescent="0.4">
      <c r="A31" s="24" t="s">
        <v>252</v>
      </c>
      <c r="B31" s="25"/>
      <c r="C31" s="26"/>
      <c r="D31" s="26"/>
      <c r="E31" s="26"/>
      <c r="F31" s="26"/>
      <c r="G31" s="26"/>
      <c r="H31" s="27"/>
      <c r="I31" s="20"/>
      <c r="J31" s="20"/>
      <c r="K31" s="23">
        <f>SUM(K22:K30)</f>
        <v>1302.894525120455</v>
      </c>
      <c r="L31" s="28"/>
      <c r="M31" s="29"/>
      <c r="N31" s="29"/>
      <c r="O31" s="29"/>
    </row>
    <row r="32" spans="1:15" ht="58.5" thickBot="1" x14ac:dyDescent="0.4">
      <c r="A32" s="3" t="s">
        <v>80</v>
      </c>
      <c r="B32" s="4" t="s">
        <v>11</v>
      </c>
      <c r="C32" s="5" t="s">
        <v>21</v>
      </c>
      <c r="D32" s="5" t="s">
        <v>21</v>
      </c>
      <c r="E32" s="5" t="s">
        <v>22</v>
      </c>
      <c r="F32" s="5" t="s">
        <v>23</v>
      </c>
      <c r="G32" s="5" t="s">
        <v>15</v>
      </c>
      <c r="H32" s="6" t="s">
        <v>16</v>
      </c>
      <c r="I32" s="18">
        <v>0.72351047281409397</v>
      </c>
      <c r="J32" s="18">
        <v>1</v>
      </c>
      <c r="K32" s="18">
        <v>0.84324142001855118</v>
      </c>
      <c r="L32" s="8">
        <v>44377</v>
      </c>
      <c r="M32" s="9" t="s">
        <v>55</v>
      </c>
      <c r="N32" s="11" t="s">
        <v>135</v>
      </c>
      <c r="O32" s="15" t="s">
        <v>136</v>
      </c>
    </row>
    <row r="33" spans="1:15" ht="15" thickBot="1" x14ac:dyDescent="0.4">
      <c r="A33" s="24" t="s">
        <v>252</v>
      </c>
      <c r="B33" s="25"/>
      <c r="C33" s="26"/>
      <c r="D33" s="26"/>
      <c r="E33" s="26"/>
      <c r="F33" s="26"/>
      <c r="G33" s="26"/>
      <c r="H33" s="27"/>
      <c r="I33" s="20"/>
      <c r="J33" s="23">
        <f>SUM(J32)</f>
        <v>1</v>
      </c>
      <c r="K33" s="28"/>
      <c r="L33" s="28"/>
      <c r="M33" s="29"/>
      <c r="N33" s="29"/>
      <c r="O33" s="29"/>
    </row>
    <row r="34" spans="1:15" ht="29.5" thickBot="1" x14ac:dyDescent="0.4">
      <c r="A34" s="73" t="s">
        <v>84</v>
      </c>
      <c r="B34" s="4" t="s">
        <v>11</v>
      </c>
      <c r="C34" s="5" t="s">
        <v>85</v>
      </c>
      <c r="D34" s="5" t="s">
        <v>24</v>
      </c>
      <c r="E34" s="4" t="s">
        <v>13</v>
      </c>
      <c r="F34" s="5" t="s">
        <v>25</v>
      </c>
      <c r="G34" s="5" t="s">
        <v>15</v>
      </c>
      <c r="H34" s="6" t="s">
        <v>16</v>
      </c>
      <c r="I34" s="18">
        <v>0.50645733096986578</v>
      </c>
      <c r="J34" s="18">
        <v>0.7</v>
      </c>
      <c r="K34" s="18">
        <v>0.59026899401298583</v>
      </c>
      <c r="L34" s="8">
        <v>44377</v>
      </c>
      <c r="M34" s="9" t="s">
        <v>86</v>
      </c>
      <c r="N34" s="10" t="s">
        <v>137</v>
      </c>
      <c r="O34" s="17" t="s">
        <v>138</v>
      </c>
    </row>
    <row r="35" spans="1:15" ht="15" thickBot="1" x14ac:dyDescent="0.4">
      <c r="A35" s="24" t="s">
        <v>252</v>
      </c>
      <c r="B35" s="25"/>
      <c r="C35" s="26"/>
      <c r="D35" s="26"/>
      <c r="E35" s="26"/>
      <c r="F35" s="26"/>
      <c r="G35" s="26"/>
      <c r="H35" s="27"/>
      <c r="I35" s="20"/>
      <c r="J35" s="23">
        <f>SUM(J34)</f>
        <v>0.7</v>
      </c>
      <c r="K35" s="28"/>
      <c r="L35" s="28"/>
      <c r="M35" s="29"/>
      <c r="N35" s="29"/>
      <c r="O35" s="29"/>
    </row>
    <row r="36" spans="1:15" ht="58.5" thickBot="1" x14ac:dyDescent="0.4">
      <c r="A36" s="3" t="s">
        <v>80</v>
      </c>
      <c r="B36" s="4" t="s">
        <v>11</v>
      </c>
      <c r="C36" s="5" t="s">
        <v>21</v>
      </c>
      <c r="D36" s="5" t="s">
        <v>21</v>
      </c>
      <c r="E36" s="5" t="s">
        <v>22</v>
      </c>
      <c r="F36" s="5" t="s">
        <v>23</v>
      </c>
      <c r="G36" s="5" t="s">
        <v>15</v>
      </c>
      <c r="H36" s="6" t="s">
        <v>16</v>
      </c>
      <c r="I36" s="18">
        <v>1.8018232463914918</v>
      </c>
      <c r="J36" s="18">
        <v>2.4903900000000005</v>
      </c>
      <c r="K36" s="18">
        <v>2.1</v>
      </c>
      <c r="L36" s="8">
        <v>44377</v>
      </c>
      <c r="M36" s="9" t="s">
        <v>55</v>
      </c>
      <c r="N36" s="11" t="s">
        <v>139</v>
      </c>
      <c r="O36" s="15" t="s">
        <v>140</v>
      </c>
    </row>
    <row r="37" spans="1:15" ht="15" thickBot="1" x14ac:dyDescent="0.4">
      <c r="A37" s="24" t="s">
        <v>252</v>
      </c>
      <c r="B37" s="25"/>
      <c r="C37" s="26"/>
      <c r="D37" s="26"/>
      <c r="E37" s="26"/>
      <c r="F37" s="26"/>
      <c r="G37" s="26"/>
      <c r="H37" s="27"/>
      <c r="I37" s="20"/>
      <c r="J37" s="23">
        <f>SUM(J36)</f>
        <v>2.4903900000000005</v>
      </c>
      <c r="K37" s="28"/>
      <c r="L37" s="28"/>
      <c r="M37" s="29"/>
      <c r="N37" s="29"/>
      <c r="O37" s="29"/>
    </row>
    <row r="38" spans="1:15" ht="58.5" thickBot="1" x14ac:dyDescent="0.4">
      <c r="A38" s="3" t="s">
        <v>80</v>
      </c>
      <c r="B38" s="4" t="s">
        <v>11</v>
      </c>
      <c r="C38" s="5" t="s">
        <v>21</v>
      </c>
      <c r="D38" s="5" t="s">
        <v>21</v>
      </c>
      <c r="E38" s="5" t="s">
        <v>22</v>
      </c>
      <c r="F38" s="5" t="s">
        <v>23</v>
      </c>
      <c r="G38" s="5" t="s">
        <v>15</v>
      </c>
      <c r="H38" s="6" t="s">
        <v>16</v>
      </c>
      <c r="I38" s="18">
        <v>0.72351047281409397</v>
      </c>
      <c r="J38" s="18">
        <v>1</v>
      </c>
      <c r="K38" s="18">
        <v>0.84324142001855118</v>
      </c>
      <c r="L38" s="8">
        <v>44377</v>
      </c>
      <c r="M38" s="9" t="s">
        <v>55</v>
      </c>
      <c r="N38" s="11" t="s">
        <v>141</v>
      </c>
      <c r="O38" s="15" t="s">
        <v>142</v>
      </c>
    </row>
    <row r="39" spans="1:15" ht="15" thickBot="1" x14ac:dyDescent="0.4">
      <c r="A39" s="24" t="s">
        <v>252</v>
      </c>
      <c r="B39" s="25"/>
      <c r="C39" s="26"/>
      <c r="D39" s="26"/>
      <c r="E39" s="26"/>
      <c r="F39" s="26"/>
      <c r="G39" s="26"/>
      <c r="H39" s="27"/>
      <c r="I39" s="20"/>
      <c r="J39" s="23">
        <f>SUM(J38)</f>
        <v>1</v>
      </c>
      <c r="K39" s="28"/>
      <c r="L39" s="28"/>
      <c r="M39" s="29"/>
      <c r="N39" s="29"/>
      <c r="O39" s="29"/>
    </row>
    <row r="40" spans="1:15" ht="73" thickBot="1" x14ac:dyDescent="0.4">
      <c r="A40" s="3" t="s">
        <v>78</v>
      </c>
      <c r="B40" s="4" t="s">
        <v>11</v>
      </c>
      <c r="C40" s="5" t="s">
        <v>56</v>
      </c>
      <c r="D40" s="5" t="s">
        <v>12</v>
      </c>
      <c r="E40" s="5" t="s">
        <v>13</v>
      </c>
      <c r="F40" s="5" t="s">
        <v>14</v>
      </c>
      <c r="G40" s="5" t="s">
        <v>15</v>
      </c>
      <c r="H40" s="6" t="s">
        <v>17</v>
      </c>
      <c r="I40" s="18">
        <v>57.30859388735</v>
      </c>
      <c r="J40" s="18">
        <v>57.30859388735</v>
      </c>
      <c r="K40" s="18">
        <v>48.324980088835488</v>
      </c>
      <c r="L40" s="8">
        <v>44377</v>
      </c>
      <c r="M40" s="9" t="s">
        <v>79</v>
      </c>
      <c r="N40" s="11" t="s">
        <v>143</v>
      </c>
      <c r="O40" s="15" t="s">
        <v>144</v>
      </c>
    </row>
    <row r="41" spans="1:15" ht="15" thickBot="1" x14ac:dyDescent="0.4">
      <c r="A41" s="24" t="s">
        <v>252</v>
      </c>
      <c r="B41" s="25"/>
      <c r="C41" s="26"/>
      <c r="D41" s="26"/>
      <c r="E41" s="26"/>
      <c r="F41" s="26"/>
      <c r="G41" s="26"/>
      <c r="H41" s="27"/>
      <c r="I41" s="20"/>
      <c r="J41" s="20"/>
      <c r="K41" s="23">
        <f>SUM(K40)</f>
        <v>48.324980088835488</v>
      </c>
      <c r="L41" s="28"/>
      <c r="M41" s="29"/>
      <c r="N41" s="29"/>
      <c r="O41" s="29"/>
    </row>
    <row r="42" spans="1:15" x14ac:dyDescent="0.35">
      <c r="A42" s="3" t="s">
        <v>145</v>
      </c>
      <c r="B42" s="4" t="s">
        <v>11</v>
      </c>
      <c r="C42" s="5" t="s">
        <v>39</v>
      </c>
      <c r="D42" s="5" t="s">
        <v>12</v>
      </c>
      <c r="E42" s="5" t="s">
        <v>13</v>
      </c>
      <c r="F42" s="5" t="s">
        <v>14</v>
      </c>
      <c r="G42" s="5" t="s">
        <v>146</v>
      </c>
      <c r="H42" s="6" t="s">
        <v>147</v>
      </c>
      <c r="I42" s="18">
        <v>1143.3384329999999</v>
      </c>
      <c r="J42" s="18">
        <v>40.913882000000001</v>
      </c>
      <c r="K42" s="18">
        <v>34.574514032802767</v>
      </c>
      <c r="L42" s="8">
        <v>44377</v>
      </c>
      <c r="M42" s="9" t="s">
        <v>148</v>
      </c>
      <c r="N42" s="11" t="s">
        <v>149</v>
      </c>
      <c r="O42" s="15" t="s">
        <v>150</v>
      </c>
    </row>
    <row r="43" spans="1:15" ht="44" thickBot="1" x14ac:dyDescent="0.4">
      <c r="A43" s="3" t="s">
        <v>151</v>
      </c>
      <c r="B43" s="4" t="s">
        <v>11</v>
      </c>
      <c r="C43" s="5" t="s">
        <v>56</v>
      </c>
      <c r="D43" s="5" t="s">
        <v>12</v>
      </c>
      <c r="E43" s="5" t="s">
        <v>13</v>
      </c>
      <c r="F43" s="5" t="s">
        <v>14</v>
      </c>
      <c r="G43" s="5" t="s">
        <v>146</v>
      </c>
      <c r="H43" s="6" t="s">
        <v>147</v>
      </c>
      <c r="I43" s="18">
        <v>451.45920799999999</v>
      </c>
      <c r="J43" s="18">
        <v>16.155272</v>
      </c>
      <c r="K43" s="18">
        <v>13.652110583983161</v>
      </c>
      <c r="L43" s="8">
        <v>44377</v>
      </c>
      <c r="M43" s="9" t="s">
        <v>152</v>
      </c>
      <c r="N43" s="11" t="s">
        <v>149</v>
      </c>
      <c r="O43" s="15" t="s">
        <v>150</v>
      </c>
    </row>
    <row r="44" spans="1:15" ht="15" thickBot="1" x14ac:dyDescent="0.4">
      <c r="A44" s="24" t="s">
        <v>252</v>
      </c>
      <c r="B44" s="25"/>
      <c r="C44" s="26"/>
      <c r="D44" s="26"/>
      <c r="E44" s="26"/>
      <c r="F44" s="26"/>
      <c r="G44" s="26"/>
      <c r="H44" s="27"/>
      <c r="I44" s="23">
        <f>SUM(I42:I43)</f>
        <v>1594.7976409999999</v>
      </c>
      <c r="J44" s="28"/>
      <c r="K44" s="28"/>
      <c r="L44" s="28"/>
      <c r="M44" s="29"/>
      <c r="N44" s="29"/>
      <c r="O44" s="29"/>
    </row>
    <row r="45" spans="1:15" ht="58.5" thickBot="1" x14ac:dyDescent="0.4">
      <c r="A45" s="3" t="s">
        <v>80</v>
      </c>
      <c r="B45" s="4" t="s">
        <v>11</v>
      </c>
      <c r="C45" s="5" t="s">
        <v>21</v>
      </c>
      <c r="D45" s="5" t="s">
        <v>21</v>
      </c>
      <c r="E45" s="5" t="s">
        <v>22</v>
      </c>
      <c r="F45" s="5" t="s">
        <v>23</v>
      </c>
      <c r="G45" s="5" t="s">
        <v>15</v>
      </c>
      <c r="H45" s="6" t="s">
        <v>16</v>
      </c>
      <c r="I45" s="18">
        <v>17.239719277936548</v>
      </c>
      <c r="J45" s="18">
        <v>25.5417345</v>
      </c>
      <c r="K45" s="18">
        <v>20.092653680748796</v>
      </c>
      <c r="L45" s="8">
        <v>44377</v>
      </c>
      <c r="M45" s="9" t="s">
        <v>55</v>
      </c>
      <c r="N45" s="11" t="s">
        <v>153</v>
      </c>
      <c r="O45" s="15" t="s">
        <v>154</v>
      </c>
    </row>
    <row r="46" spans="1:15" ht="15" thickBot="1" x14ac:dyDescent="0.4">
      <c r="A46" s="24" t="s">
        <v>252</v>
      </c>
      <c r="B46" s="25"/>
      <c r="C46" s="26"/>
      <c r="D46" s="26"/>
      <c r="E46" s="26"/>
      <c r="F46" s="26"/>
      <c r="G46" s="26"/>
      <c r="H46" s="27"/>
      <c r="I46" s="20"/>
      <c r="J46" s="20"/>
      <c r="K46" s="23">
        <f>SUM(K45)</f>
        <v>20.092653680748796</v>
      </c>
      <c r="L46" s="28"/>
      <c r="M46" s="29"/>
      <c r="N46" s="29"/>
      <c r="O46" s="29"/>
    </row>
    <row r="47" spans="1:15" ht="15" thickBot="1" x14ac:dyDescent="0.4">
      <c r="J47" s="23">
        <f>SUM(J45,J42:J43,J40,J39,J37,J35,J33,J22:J30,J15:J20,J11:J13,J9,J4:J7,J2)</f>
        <v>2016.8595380000002</v>
      </c>
    </row>
    <row r="55" spans="10:11" x14ac:dyDescent="0.35">
      <c r="J55" s="50"/>
      <c r="K55" s="72"/>
    </row>
    <row r="56" spans="10:11" x14ac:dyDescent="0.35">
      <c r="J56" s="50"/>
      <c r="K56" s="72"/>
    </row>
    <row r="57" spans="10:11" x14ac:dyDescent="0.35">
      <c r="J57" s="50"/>
      <c r="K57" s="72"/>
    </row>
    <row r="58" spans="10:11" x14ac:dyDescent="0.35">
      <c r="J58" s="50"/>
      <c r="K58" s="72"/>
    </row>
    <row r="59" spans="10:11" x14ac:dyDescent="0.35">
      <c r="J59" s="50"/>
      <c r="K59" s="72"/>
    </row>
    <row r="60" spans="10:11" x14ac:dyDescent="0.35">
      <c r="J60" s="50"/>
      <c r="K60" s="72"/>
    </row>
    <row r="61" spans="10:11" x14ac:dyDescent="0.35">
      <c r="J61" s="65"/>
      <c r="K61" s="70"/>
    </row>
    <row r="64" spans="10:11" x14ac:dyDescent="0.35">
      <c r="J64" s="50"/>
      <c r="K64" s="69"/>
    </row>
    <row r="65" spans="10:11" x14ac:dyDescent="0.35">
      <c r="J65" s="50"/>
      <c r="K65" s="69"/>
    </row>
    <row r="66" spans="10:11" x14ac:dyDescent="0.35">
      <c r="J66" s="65"/>
      <c r="K66" s="70"/>
    </row>
    <row r="68" spans="10:11" x14ac:dyDescent="0.35">
      <c r="J68" s="19"/>
      <c r="K68" s="69"/>
    </row>
    <row r="70" spans="10:11" x14ac:dyDescent="0.35">
      <c r="J70" s="50"/>
      <c r="K70" s="69"/>
    </row>
    <row r="71" spans="10:11" x14ac:dyDescent="0.35">
      <c r="J71" s="50"/>
      <c r="K71" s="69"/>
    </row>
    <row r="72" spans="10:11" x14ac:dyDescent="0.35">
      <c r="J72" s="65"/>
      <c r="K72" s="70"/>
    </row>
  </sheetData>
  <sheetProtection algorithmName="SHA-512" hashValue="ROTUc4eaMprfG/VPLVo4NnUR/icUfmX2wSu+cDiZEQr9CQ0QD8O4TLcDDEEKuT0mUtCNr9UHC4goof6dHTt/XQ==" saltValue="9Y8q3GS0pR4Cd5hJwYQGmA==" spinCount="100000" sheet="1" objects="1" scenarios="1" sort="0" autoFilter="0" pivotTables="0"/>
  <autoFilter ref="A1:O47"/>
  <conditionalFormatting sqref="N2">
    <cfRule type="containsBlanks" dxfId="154" priority="155">
      <formula>LEN(TRIM(N2))=0</formula>
    </cfRule>
  </conditionalFormatting>
  <conditionalFormatting sqref="O2">
    <cfRule type="containsBlanks" dxfId="153" priority="154">
      <formula>LEN(TRIM(O2))=0</formula>
    </cfRule>
  </conditionalFormatting>
  <conditionalFormatting sqref="N4">
    <cfRule type="containsBlanks" dxfId="152" priority="153">
      <formula>LEN(TRIM(N4))=0</formula>
    </cfRule>
  </conditionalFormatting>
  <conditionalFormatting sqref="O4">
    <cfRule type="containsBlanks" dxfId="151" priority="152">
      <formula>LEN(TRIM(O4))=0</formula>
    </cfRule>
  </conditionalFormatting>
  <conditionalFormatting sqref="O5">
    <cfRule type="containsBlanks" dxfId="150" priority="150">
      <formula>LEN(TRIM(O5))=0</formula>
    </cfRule>
  </conditionalFormatting>
  <conditionalFormatting sqref="N5">
    <cfRule type="containsBlanks" dxfId="149" priority="151">
      <formula>LEN(TRIM(N5))=0</formula>
    </cfRule>
  </conditionalFormatting>
  <conditionalFormatting sqref="N6">
    <cfRule type="containsBlanks" dxfId="148" priority="149">
      <formula>LEN(TRIM(N6))=0</formula>
    </cfRule>
  </conditionalFormatting>
  <conditionalFormatting sqref="O6">
    <cfRule type="containsBlanks" dxfId="147" priority="148">
      <formula>LEN(TRIM(O6))=0</formula>
    </cfRule>
  </conditionalFormatting>
  <conditionalFormatting sqref="N7">
    <cfRule type="containsBlanks" dxfId="146" priority="145">
      <formula>LEN(TRIM(N7))=0</formula>
    </cfRule>
  </conditionalFormatting>
  <conditionalFormatting sqref="O7">
    <cfRule type="containsBlanks" dxfId="145" priority="144">
      <formula>LEN(TRIM(O7))=0</formula>
    </cfRule>
  </conditionalFormatting>
  <conditionalFormatting sqref="N9">
    <cfRule type="containsBlanks" dxfId="144" priority="143">
      <formula>LEN(TRIM(N9))=0</formula>
    </cfRule>
  </conditionalFormatting>
  <conditionalFormatting sqref="O9">
    <cfRule type="containsBlanks" dxfId="143" priority="142">
      <formula>LEN(TRIM(O9))=0</formula>
    </cfRule>
  </conditionalFormatting>
  <conditionalFormatting sqref="N11">
    <cfRule type="containsBlanks" dxfId="142" priority="141">
      <formula>LEN(TRIM(N11))=0</formula>
    </cfRule>
  </conditionalFormatting>
  <conditionalFormatting sqref="O11">
    <cfRule type="containsBlanks" dxfId="141" priority="140">
      <formula>LEN(TRIM(O11))=0</formula>
    </cfRule>
  </conditionalFormatting>
  <conditionalFormatting sqref="N12">
    <cfRule type="containsBlanks" dxfId="140" priority="139">
      <formula>LEN(TRIM(N12))=0</formula>
    </cfRule>
  </conditionalFormatting>
  <conditionalFormatting sqref="O12">
    <cfRule type="containsBlanks" dxfId="139" priority="138">
      <formula>LEN(TRIM(O12))=0</formula>
    </cfRule>
  </conditionalFormatting>
  <conditionalFormatting sqref="N13">
    <cfRule type="containsBlanks" dxfId="138" priority="137">
      <formula>LEN(TRIM(N13))=0</formula>
    </cfRule>
  </conditionalFormatting>
  <conditionalFormatting sqref="O13">
    <cfRule type="containsBlanks" dxfId="137" priority="136">
      <formula>LEN(TRIM(O13))=0</formula>
    </cfRule>
  </conditionalFormatting>
  <conditionalFormatting sqref="N15">
    <cfRule type="containsBlanks" dxfId="136" priority="133">
      <formula>LEN(TRIM(N15))=0</formula>
    </cfRule>
  </conditionalFormatting>
  <conditionalFormatting sqref="O15">
    <cfRule type="containsBlanks" dxfId="135" priority="132">
      <formula>LEN(TRIM(O15))=0</formula>
    </cfRule>
  </conditionalFormatting>
  <conditionalFormatting sqref="N16">
    <cfRule type="containsBlanks" dxfId="134" priority="131">
      <formula>LEN(TRIM(N16))=0</formula>
    </cfRule>
  </conditionalFormatting>
  <conditionalFormatting sqref="O16">
    <cfRule type="containsBlanks" dxfId="133" priority="130">
      <formula>LEN(TRIM(O16))=0</formula>
    </cfRule>
  </conditionalFormatting>
  <conditionalFormatting sqref="O17">
    <cfRule type="containsBlanks" dxfId="132" priority="128">
      <formula>LEN(TRIM(O17))=0</formula>
    </cfRule>
  </conditionalFormatting>
  <conditionalFormatting sqref="N17">
    <cfRule type="containsBlanks" dxfId="131" priority="129">
      <formula>LEN(TRIM(N17))=0</formula>
    </cfRule>
  </conditionalFormatting>
  <conditionalFormatting sqref="N18">
    <cfRule type="containsBlanks" dxfId="130" priority="127">
      <formula>LEN(TRIM(N18))=0</formula>
    </cfRule>
  </conditionalFormatting>
  <conditionalFormatting sqref="O18">
    <cfRule type="containsBlanks" dxfId="129" priority="126">
      <formula>LEN(TRIM(O18))=0</formula>
    </cfRule>
  </conditionalFormatting>
  <conditionalFormatting sqref="N19">
    <cfRule type="containsBlanks" dxfId="128" priority="125">
      <formula>LEN(TRIM(N19))=0</formula>
    </cfRule>
  </conditionalFormatting>
  <conditionalFormatting sqref="O19">
    <cfRule type="containsBlanks" dxfId="127" priority="124">
      <formula>LEN(TRIM(O19))=0</formula>
    </cfRule>
  </conditionalFormatting>
  <conditionalFormatting sqref="O20">
    <cfRule type="containsBlanks" dxfId="126" priority="122">
      <formula>LEN(TRIM(O20))=0</formula>
    </cfRule>
  </conditionalFormatting>
  <conditionalFormatting sqref="N20">
    <cfRule type="containsBlanks" dxfId="125" priority="123">
      <formula>LEN(TRIM(N20))=0</formula>
    </cfRule>
  </conditionalFormatting>
  <conditionalFormatting sqref="N22">
    <cfRule type="containsBlanks" dxfId="124" priority="121">
      <formula>LEN(TRIM(N22))=0</formula>
    </cfRule>
  </conditionalFormatting>
  <conditionalFormatting sqref="O22">
    <cfRule type="containsBlanks" dxfId="123" priority="120">
      <formula>LEN(TRIM(O22))=0</formula>
    </cfRule>
  </conditionalFormatting>
  <conditionalFormatting sqref="N23">
    <cfRule type="containsBlanks" dxfId="122" priority="119">
      <formula>LEN(TRIM(N23))=0</formula>
    </cfRule>
  </conditionalFormatting>
  <conditionalFormatting sqref="O23">
    <cfRule type="containsBlanks" dxfId="121" priority="118">
      <formula>LEN(TRIM(O23))=0</formula>
    </cfRule>
  </conditionalFormatting>
  <conditionalFormatting sqref="O24">
    <cfRule type="containsBlanks" dxfId="120" priority="116">
      <formula>LEN(TRIM(O24))=0</formula>
    </cfRule>
  </conditionalFormatting>
  <conditionalFormatting sqref="N24">
    <cfRule type="containsBlanks" dxfId="119" priority="117">
      <formula>LEN(TRIM(N24))=0</formula>
    </cfRule>
  </conditionalFormatting>
  <conditionalFormatting sqref="O25">
    <cfRule type="containsBlanks" dxfId="118" priority="114">
      <formula>LEN(TRIM(O25))=0</formula>
    </cfRule>
  </conditionalFormatting>
  <conditionalFormatting sqref="N25">
    <cfRule type="containsBlanks" dxfId="117" priority="115">
      <formula>LEN(TRIM(N25))=0</formula>
    </cfRule>
  </conditionalFormatting>
  <conditionalFormatting sqref="O26">
    <cfRule type="containsBlanks" dxfId="116" priority="112">
      <formula>LEN(TRIM(O26))=0</formula>
    </cfRule>
  </conditionalFormatting>
  <conditionalFormatting sqref="N26">
    <cfRule type="containsBlanks" dxfId="115" priority="113">
      <formula>LEN(TRIM(N26))=0</formula>
    </cfRule>
  </conditionalFormatting>
  <conditionalFormatting sqref="N27">
    <cfRule type="containsBlanks" dxfId="114" priority="111">
      <formula>LEN(TRIM(N27))=0</formula>
    </cfRule>
  </conditionalFormatting>
  <conditionalFormatting sqref="O27">
    <cfRule type="containsBlanks" dxfId="113" priority="110">
      <formula>LEN(TRIM(O27))=0</formula>
    </cfRule>
  </conditionalFormatting>
  <conditionalFormatting sqref="N28">
    <cfRule type="containsBlanks" dxfId="112" priority="109">
      <formula>LEN(TRIM(N28))=0</formula>
    </cfRule>
  </conditionalFormatting>
  <conditionalFormatting sqref="O28">
    <cfRule type="containsBlanks" dxfId="111" priority="108">
      <formula>LEN(TRIM(O28))=0</formula>
    </cfRule>
  </conditionalFormatting>
  <conditionalFormatting sqref="N29">
    <cfRule type="containsBlanks" dxfId="110" priority="107">
      <formula>LEN(TRIM(N29))=0</formula>
    </cfRule>
  </conditionalFormatting>
  <conditionalFormatting sqref="O29">
    <cfRule type="containsBlanks" dxfId="109" priority="106">
      <formula>LEN(TRIM(O29))=0</formula>
    </cfRule>
  </conditionalFormatting>
  <conditionalFormatting sqref="O30">
    <cfRule type="containsBlanks" dxfId="108" priority="104">
      <formula>LEN(TRIM(O30))=0</formula>
    </cfRule>
  </conditionalFormatting>
  <conditionalFormatting sqref="N30">
    <cfRule type="containsBlanks" dxfId="107" priority="105">
      <formula>LEN(TRIM(N30))=0</formula>
    </cfRule>
  </conditionalFormatting>
  <conditionalFormatting sqref="N32">
    <cfRule type="containsBlanks" dxfId="106" priority="103">
      <formula>LEN(TRIM(N32))=0</formula>
    </cfRule>
  </conditionalFormatting>
  <conditionalFormatting sqref="O32">
    <cfRule type="containsBlanks" dxfId="105" priority="102">
      <formula>LEN(TRIM(O32))=0</formula>
    </cfRule>
  </conditionalFormatting>
  <conditionalFormatting sqref="N34">
    <cfRule type="containsBlanks" dxfId="104" priority="101">
      <formula>LEN(TRIM(N34))=0</formula>
    </cfRule>
  </conditionalFormatting>
  <conditionalFormatting sqref="O34">
    <cfRule type="containsBlanks" dxfId="103" priority="100">
      <formula>LEN(TRIM(O34))=0</formula>
    </cfRule>
  </conditionalFormatting>
  <conditionalFormatting sqref="N36">
    <cfRule type="containsBlanks" dxfId="102" priority="99">
      <formula>LEN(TRIM(N36))=0</formula>
    </cfRule>
  </conditionalFormatting>
  <conditionalFormatting sqref="O36">
    <cfRule type="containsBlanks" dxfId="101" priority="98">
      <formula>LEN(TRIM(O36))=0</formula>
    </cfRule>
  </conditionalFormatting>
  <conditionalFormatting sqref="N38">
    <cfRule type="containsBlanks" dxfId="100" priority="97">
      <formula>LEN(TRIM(N38))=0</formula>
    </cfRule>
  </conditionalFormatting>
  <conditionalFormatting sqref="O38">
    <cfRule type="containsBlanks" dxfId="99" priority="96">
      <formula>LEN(TRIM(O38))=0</formula>
    </cfRule>
  </conditionalFormatting>
  <conditionalFormatting sqref="O40">
    <cfRule type="containsBlanks" dxfId="98" priority="94">
      <formula>LEN(TRIM(O40))=0</formula>
    </cfRule>
  </conditionalFormatting>
  <conditionalFormatting sqref="N40">
    <cfRule type="containsBlanks" dxfId="97" priority="95">
      <formula>LEN(TRIM(N40))=0</formula>
    </cfRule>
  </conditionalFormatting>
  <conditionalFormatting sqref="O42">
    <cfRule type="containsBlanks" dxfId="96" priority="90">
      <formula>LEN(TRIM(O42))=0</formula>
    </cfRule>
  </conditionalFormatting>
  <conditionalFormatting sqref="N42">
    <cfRule type="containsBlanks" dxfId="95" priority="91">
      <formula>LEN(TRIM(N42))=0</formula>
    </cfRule>
  </conditionalFormatting>
  <conditionalFormatting sqref="N43">
    <cfRule type="containsBlanks" dxfId="94" priority="89">
      <formula>LEN(TRIM(N43))=0</formula>
    </cfRule>
  </conditionalFormatting>
  <conditionalFormatting sqref="O43">
    <cfRule type="containsBlanks" dxfId="93" priority="88">
      <formula>LEN(TRIM(O43))=0</formula>
    </cfRule>
  </conditionalFormatting>
  <conditionalFormatting sqref="O45">
    <cfRule type="containsBlanks" dxfId="92" priority="84">
      <formula>LEN(TRIM(O45))=0</formula>
    </cfRule>
  </conditionalFormatting>
  <conditionalFormatting sqref="N45">
    <cfRule type="containsBlanks" dxfId="91" priority="85">
      <formula>LEN(TRIM(N45))=0</formula>
    </cfRule>
  </conditionalFormatting>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zoomScale="80" zoomScaleNormal="80" workbookViewId="0">
      <pane ySplit="1" topLeftCell="A2" activePane="bottomLeft" state="frozen"/>
      <selection activeCell="D1" sqref="D1"/>
      <selection pane="bottomLeft" activeCell="O13" sqref="O13"/>
    </sheetView>
  </sheetViews>
  <sheetFormatPr defaultRowHeight="14.5" outlineLevelCol="1" x14ac:dyDescent="0.35"/>
  <cols>
    <col min="1" max="1" width="14.81640625" bestFit="1" customWidth="1"/>
    <col min="2" max="2" width="14.7265625" bestFit="1" customWidth="1"/>
    <col min="3" max="3" width="36" customWidth="1"/>
    <col min="4" max="4" width="36.453125" bestFit="1" customWidth="1"/>
    <col min="5" max="5" width="29.1796875" bestFit="1" customWidth="1"/>
    <col min="6" max="6" width="78.54296875" customWidth="1"/>
    <col min="7" max="7" width="15.54296875" customWidth="1"/>
    <col min="8" max="8" width="5.453125" bestFit="1" customWidth="1"/>
    <col min="9" max="11" width="11.7265625" customWidth="1"/>
    <col min="12" max="12" width="11.1796875" bestFit="1" customWidth="1"/>
    <col min="13" max="13" width="68.81640625" bestFit="1" customWidth="1"/>
    <col min="14" max="14" width="20" bestFit="1" customWidth="1"/>
    <col min="15" max="15" width="19.7265625" customWidth="1"/>
    <col min="17" max="18" width="9.1796875" outlineLevel="1"/>
  </cols>
  <sheetData>
    <row r="1" spans="1:18" ht="47.15" customHeight="1" x14ac:dyDescent="0.35">
      <c r="A1" s="1" t="s">
        <v>0</v>
      </c>
      <c r="B1" s="1" t="s">
        <v>1</v>
      </c>
      <c r="C1" s="1" t="s">
        <v>2</v>
      </c>
      <c r="D1" s="1" t="s">
        <v>3</v>
      </c>
      <c r="E1" s="1" t="s">
        <v>4</v>
      </c>
      <c r="F1" s="1" t="s">
        <v>5</v>
      </c>
      <c r="G1" s="1" t="s">
        <v>6</v>
      </c>
      <c r="H1" s="1" t="s">
        <v>7</v>
      </c>
      <c r="I1" s="2" t="s">
        <v>315</v>
      </c>
      <c r="J1" s="2" t="s">
        <v>316</v>
      </c>
      <c r="K1" s="2" t="s">
        <v>317</v>
      </c>
      <c r="L1" s="2" t="s">
        <v>8</v>
      </c>
      <c r="M1" s="1" t="s">
        <v>9</v>
      </c>
      <c r="N1" s="1" t="s">
        <v>10</v>
      </c>
      <c r="O1" s="1" t="s">
        <v>318</v>
      </c>
    </row>
    <row r="2" spans="1:18" x14ac:dyDescent="0.35">
      <c r="A2" s="3" t="s">
        <v>38</v>
      </c>
      <c r="B2" s="4" t="s">
        <v>11</v>
      </c>
      <c r="C2" s="5" t="s">
        <v>39</v>
      </c>
      <c r="D2" s="5" t="s">
        <v>12</v>
      </c>
      <c r="E2" s="5" t="s">
        <v>13</v>
      </c>
      <c r="F2" s="5" t="s">
        <v>14</v>
      </c>
      <c r="G2" s="5" t="s">
        <v>35</v>
      </c>
      <c r="H2" s="6" t="s">
        <v>17</v>
      </c>
      <c r="I2" s="18">
        <v>1.2</v>
      </c>
      <c r="J2" s="7">
        <v>1.2</v>
      </c>
      <c r="K2" s="18">
        <v>1.0118897040222616</v>
      </c>
      <c r="L2" s="8">
        <v>44377</v>
      </c>
      <c r="M2" s="9" t="s">
        <v>40</v>
      </c>
      <c r="N2" s="11" t="s">
        <v>60</v>
      </c>
      <c r="O2" s="12" t="s">
        <v>61</v>
      </c>
      <c r="Q2" s="66"/>
      <c r="R2" s="66"/>
    </row>
    <row r="3" spans="1:18" x14ac:dyDescent="0.35">
      <c r="A3" s="3" t="s">
        <v>38</v>
      </c>
      <c r="B3" s="4" t="s">
        <v>11</v>
      </c>
      <c r="C3" s="5" t="s">
        <v>39</v>
      </c>
      <c r="D3" s="5" t="s">
        <v>12</v>
      </c>
      <c r="E3" s="5" t="s">
        <v>13</v>
      </c>
      <c r="F3" s="5" t="s">
        <v>14</v>
      </c>
      <c r="G3" s="5" t="s">
        <v>35</v>
      </c>
      <c r="H3" s="6" t="s">
        <v>17</v>
      </c>
      <c r="I3" s="18">
        <v>1.5720000000000001</v>
      </c>
      <c r="J3" s="7">
        <v>1.5720000000000001</v>
      </c>
      <c r="K3" s="18">
        <v>1.3255755122691628</v>
      </c>
      <c r="L3" s="8">
        <v>44377</v>
      </c>
      <c r="M3" s="9" t="s">
        <v>40</v>
      </c>
      <c r="N3" s="11" t="s">
        <v>62</v>
      </c>
      <c r="O3" s="12" t="s">
        <v>63</v>
      </c>
      <c r="Q3" s="66"/>
      <c r="R3" s="66"/>
    </row>
    <row r="4" spans="1:18" x14ac:dyDescent="0.35">
      <c r="A4" s="3" t="s">
        <v>38</v>
      </c>
      <c r="B4" s="4" t="s">
        <v>11</v>
      </c>
      <c r="C4" s="5" t="s">
        <v>39</v>
      </c>
      <c r="D4" s="5" t="s">
        <v>12</v>
      </c>
      <c r="E4" s="5" t="s">
        <v>13</v>
      </c>
      <c r="F4" s="5" t="s">
        <v>14</v>
      </c>
      <c r="G4" s="5" t="s">
        <v>35</v>
      </c>
      <c r="H4" s="6" t="s">
        <v>17</v>
      </c>
      <c r="I4" s="18">
        <v>1.4930000000000001</v>
      </c>
      <c r="J4" s="7">
        <v>1.4930000000000001</v>
      </c>
      <c r="K4" s="18">
        <v>1.2589594400876973</v>
      </c>
      <c r="L4" s="8">
        <v>44377</v>
      </c>
      <c r="M4" s="9" t="s">
        <v>40</v>
      </c>
      <c r="N4" s="11" t="s">
        <v>64</v>
      </c>
      <c r="O4" s="12" t="s">
        <v>65</v>
      </c>
      <c r="Q4" s="66"/>
      <c r="R4" s="66"/>
    </row>
    <row r="5" spans="1:18" x14ac:dyDescent="0.35">
      <c r="A5" s="3" t="s">
        <v>38</v>
      </c>
      <c r="B5" s="4" t="s">
        <v>11</v>
      </c>
      <c r="C5" s="5" t="s">
        <v>39</v>
      </c>
      <c r="D5" s="5" t="s">
        <v>12</v>
      </c>
      <c r="E5" s="5" t="s">
        <v>13</v>
      </c>
      <c r="F5" s="5" t="s">
        <v>14</v>
      </c>
      <c r="G5" s="5" t="s">
        <v>35</v>
      </c>
      <c r="H5" s="6" t="s">
        <v>17</v>
      </c>
      <c r="I5" s="18">
        <v>0.02</v>
      </c>
      <c r="J5" s="7">
        <v>0.02</v>
      </c>
      <c r="K5" s="18">
        <v>1.686482840037103E-2</v>
      </c>
      <c r="L5" s="8">
        <v>44377</v>
      </c>
      <c r="M5" s="9" t="s">
        <v>40</v>
      </c>
      <c r="N5" s="11" t="s">
        <v>66</v>
      </c>
      <c r="O5" s="12" t="s">
        <v>67</v>
      </c>
      <c r="Q5" s="66"/>
      <c r="R5" s="66"/>
    </row>
    <row r="6" spans="1:18" x14ac:dyDescent="0.35">
      <c r="A6" s="3" t="s">
        <v>38</v>
      </c>
      <c r="B6" s="4" t="s">
        <v>11</v>
      </c>
      <c r="C6" s="5" t="s">
        <v>39</v>
      </c>
      <c r="D6" s="5" t="s">
        <v>12</v>
      </c>
      <c r="E6" s="5" t="s">
        <v>13</v>
      </c>
      <c r="F6" s="5" t="s">
        <v>14</v>
      </c>
      <c r="G6" s="5" t="s">
        <v>35</v>
      </c>
      <c r="H6" s="6" t="s">
        <v>17</v>
      </c>
      <c r="I6" s="18">
        <v>1.478</v>
      </c>
      <c r="J6" s="7">
        <v>1.478</v>
      </c>
      <c r="K6" s="18">
        <v>1.2463108187874188</v>
      </c>
      <c r="L6" s="8">
        <v>44377</v>
      </c>
      <c r="M6" s="9" t="s">
        <v>40</v>
      </c>
      <c r="N6" s="11" t="s">
        <v>68</v>
      </c>
      <c r="O6" s="12" t="s">
        <v>69</v>
      </c>
      <c r="Q6" s="66"/>
      <c r="R6" s="66"/>
    </row>
    <row r="7" spans="1:18" ht="15" thickBot="1" x14ac:dyDescent="0.4">
      <c r="A7" s="3" t="s">
        <v>38</v>
      </c>
      <c r="B7" s="4" t="s">
        <v>11</v>
      </c>
      <c r="C7" s="5" t="s">
        <v>39</v>
      </c>
      <c r="D7" s="5" t="s">
        <v>12</v>
      </c>
      <c r="E7" s="5" t="s">
        <v>13</v>
      </c>
      <c r="F7" s="5" t="s">
        <v>14</v>
      </c>
      <c r="G7" s="5" t="s">
        <v>35</v>
      </c>
      <c r="H7" s="6" t="s">
        <v>17</v>
      </c>
      <c r="I7" s="18">
        <v>1.849</v>
      </c>
      <c r="J7" s="7">
        <v>1.849</v>
      </c>
      <c r="K7" s="18">
        <v>1.5591533856143016</v>
      </c>
      <c r="L7" s="8">
        <v>44377</v>
      </c>
      <c r="M7" s="9" t="s">
        <v>40</v>
      </c>
      <c r="N7" s="11" t="s">
        <v>70</v>
      </c>
      <c r="O7" s="12" t="s">
        <v>71</v>
      </c>
      <c r="Q7" s="66"/>
      <c r="R7" s="66"/>
    </row>
    <row r="8" spans="1:18" ht="15" thickBot="1" x14ac:dyDescent="0.4">
      <c r="A8" s="24" t="s">
        <v>253</v>
      </c>
      <c r="B8" s="25"/>
      <c r="C8" s="26"/>
      <c r="D8" s="26"/>
      <c r="E8" s="26"/>
      <c r="F8" s="26"/>
      <c r="G8" s="26"/>
      <c r="H8" s="27"/>
      <c r="I8" s="20"/>
      <c r="J8" s="23">
        <f>SUM(J2:J7)</f>
        <v>7.6120000000000001</v>
      </c>
      <c r="K8" s="32"/>
      <c r="L8" s="28"/>
      <c r="M8" s="29"/>
      <c r="N8" s="29"/>
      <c r="O8" s="29"/>
      <c r="Q8" s="66"/>
      <c r="R8" s="66"/>
    </row>
    <row r="9" spans="1:18" x14ac:dyDescent="0.35">
      <c r="A9" s="3" t="s">
        <v>155</v>
      </c>
      <c r="B9" s="4" t="s">
        <v>18</v>
      </c>
      <c r="C9" s="5" t="s">
        <v>156</v>
      </c>
      <c r="D9" s="5" t="s">
        <v>12</v>
      </c>
      <c r="E9" s="5" t="s">
        <v>13</v>
      </c>
      <c r="F9" s="5" t="s">
        <v>14</v>
      </c>
      <c r="G9" s="5" t="s">
        <v>45</v>
      </c>
      <c r="H9" s="6" t="s">
        <v>17</v>
      </c>
      <c r="I9" s="18">
        <v>2.29548</v>
      </c>
      <c r="J9" s="18">
        <v>2.29548</v>
      </c>
      <c r="K9" s="18">
        <v>1.9356438148241841</v>
      </c>
      <c r="L9" s="8">
        <v>44377</v>
      </c>
      <c r="M9" s="9" t="s">
        <v>157</v>
      </c>
      <c r="N9" s="10" t="s">
        <v>158</v>
      </c>
      <c r="O9" s="10" t="s">
        <v>159</v>
      </c>
      <c r="Q9" s="66"/>
      <c r="R9" s="66"/>
    </row>
    <row r="10" spans="1:18" x14ac:dyDescent="0.35">
      <c r="A10" s="3" t="s">
        <v>160</v>
      </c>
      <c r="B10" s="4" t="s">
        <v>18</v>
      </c>
      <c r="C10" s="5" t="s">
        <v>156</v>
      </c>
      <c r="D10" s="5" t="s">
        <v>12</v>
      </c>
      <c r="E10" s="5" t="s">
        <v>13</v>
      </c>
      <c r="F10" s="5" t="s">
        <v>14</v>
      </c>
      <c r="G10" s="5" t="s">
        <v>45</v>
      </c>
      <c r="H10" s="6" t="s">
        <v>17</v>
      </c>
      <c r="I10" s="18">
        <v>3.9640309999999999</v>
      </c>
      <c r="J10" s="18">
        <v>3.9640309999999999</v>
      </c>
      <c r="K10" s="18">
        <v>3.342635129437558</v>
      </c>
      <c r="L10" s="8">
        <v>44377</v>
      </c>
      <c r="M10" s="9" t="s">
        <v>161</v>
      </c>
      <c r="N10" s="10" t="s">
        <v>158</v>
      </c>
      <c r="O10" s="10" t="s">
        <v>159</v>
      </c>
      <c r="Q10" s="66"/>
      <c r="R10" s="66"/>
    </row>
    <row r="11" spans="1:18" ht="29" x14ac:dyDescent="0.35">
      <c r="A11" s="3" t="s">
        <v>162</v>
      </c>
      <c r="B11" s="4" t="s">
        <v>18</v>
      </c>
      <c r="C11" s="5" t="s">
        <v>163</v>
      </c>
      <c r="D11" s="5" t="s">
        <v>12</v>
      </c>
      <c r="E11" s="5" t="s">
        <v>13</v>
      </c>
      <c r="F11" s="5" t="s">
        <v>14</v>
      </c>
      <c r="G11" s="5" t="s">
        <v>35</v>
      </c>
      <c r="H11" s="6" t="s">
        <v>17</v>
      </c>
      <c r="I11" s="18">
        <v>27.271391000000001</v>
      </c>
      <c r="J11" s="18">
        <v>27.271391000000001</v>
      </c>
      <c r="K11" s="18">
        <v>22.996366472721146</v>
      </c>
      <c r="L11" s="8">
        <v>44377</v>
      </c>
      <c r="M11" s="9" t="s">
        <v>164</v>
      </c>
      <c r="N11" s="10" t="s">
        <v>158</v>
      </c>
      <c r="O11" s="10" t="s">
        <v>159</v>
      </c>
      <c r="Q11" s="66"/>
      <c r="R11" s="66"/>
    </row>
    <row r="12" spans="1:18" ht="43.5" x14ac:dyDescent="0.35">
      <c r="A12" s="3" t="s">
        <v>165</v>
      </c>
      <c r="B12" s="4" t="s">
        <v>18</v>
      </c>
      <c r="C12" s="5" t="s">
        <v>166</v>
      </c>
      <c r="D12" s="5" t="s">
        <v>51</v>
      </c>
      <c r="E12" s="5" t="s">
        <v>52</v>
      </c>
      <c r="F12" s="5" t="s">
        <v>53</v>
      </c>
      <c r="G12" s="5" t="s">
        <v>32</v>
      </c>
      <c r="H12" s="6" t="s">
        <v>33</v>
      </c>
      <c r="I12" s="18">
        <v>144.68100000000001</v>
      </c>
      <c r="J12" s="18">
        <v>7.3144539999999996</v>
      </c>
      <c r="K12" s="18">
        <v>6.138400250047372</v>
      </c>
      <c r="L12" s="8">
        <v>44377</v>
      </c>
      <c r="M12" s="9" t="s">
        <v>167</v>
      </c>
      <c r="N12" s="10" t="s">
        <v>158</v>
      </c>
      <c r="O12" s="10" t="s">
        <v>159</v>
      </c>
      <c r="Q12" s="66"/>
      <c r="R12" s="66"/>
    </row>
    <row r="13" spans="1:18" ht="58" x14ac:dyDescent="0.35">
      <c r="A13" s="3" t="s">
        <v>168</v>
      </c>
      <c r="B13" s="4" t="s">
        <v>18</v>
      </c>
      <c r="C13" s="5" t="s">
        <v>169</v>
      </c>
      <c r="D13" s="5" t="s">
        <v>169</v>
      </c>
      <c r="E13" s="5" t="s">
        <v>22</v>
      </c>
      <c r="F13" s="5" t="s">
        <v>23</v>
      </c>
      <c r="G13" s="5" t="s">
        <v>170</v>
      </c>
      <c r="H13" s="6" t="s">
        <v>17</v>
      </c>
      <c r="I13" s="18">
        <v>43.902776000000003</v>
      </c>
      <c r="J13" s="18">
        <v>43.902776000000003</v>
      </c>
      <c r="K13" s="18">
        <v>37.020639176996376</v>
      </c>
      <c r="L13" s="8">
        <v>44377</v>
      </c>
      <c r="M13" s="9" t="s">
        <v>171</v>
      </c>
      <c r="N13" s="10" t="s">
        <v>158</v>
      </c>
      <c r="O13" s="10" t="s">
        <v>159</v>
      </c>
      <c r="Q13" s="66"/>
      <c r="R13" s="66"/>
    </row>
    <row r="14" spans="1:18" ht="58" x14ac:dyDescent="0.35">
      <c r="A14" s="3" t="s">
        <v>172</v>
      </c>
      <c r="B14" s="4" t="s">
        <v>18</v>
      </c>
      <c r="C14" s="5" t="s">
        <v>173</v>
      </c>
      <c r="D14" s="5" t="s">
        <v>21</v>
      </c>
      <c r="E14" s="5" t="s">
        <v>22</v>
      </c>
      <c r="F14" s="5" t="s">
        <v>23</v>
      </c>
      <c r="G14" s="5" t="s">
        <v>15</v>
      </c>
      <c r="H14" s="6" t="s">
        <v>16</v>
      </c>
      <c r="I14" s="18">
        <v>10.473544</v>
      </c>
      <c r="J14" s="18">
        <v>14.481769</v>
      </c>
      <c r="K14" s="18">
        <v>12.206770250105405</v>
      </c>
      <c r="L14" s="8">
        <v>44377</v>
      </c>
      <c r="M14" s="9" t="s">
        <v>174</v>
      </c>
      <c r="N14" s="10" t="s">
        <v>158</v>
      </c>
      <c r="O14" s="10" t="s">
        <v>159</v>
      </c>
      <c r="Q14" s="66"/>
      <c r="R14" s="66"/>
    </row>
    <row r="15" spans="1:18" ht="58" x14ac:dyDescent="0.35">
      <c r="A15" s="3" t="s">
        <v>175</v>
      </c>
      <c r="B15" s="4" t="s">
        <v>18</v>
      </c>
      <c r="C15" s="5" t="s">
        <v>173</v>
      </c>
      <c r="D15" s="5" t="s">
        <v>21</v>
      </c>
      <c r="E15" s="5" t="s">
        <v>22</v>
      </c>
      <c r="F15" s="5" t="s">
        <v>23</v>
      </c>
      <c r="G15" s="5" t="s">
        <v>57</v>
      </c>
      <c r="H15" s="6" t="s">
        <v>58</v>
      </c>
      <c r="I15" s="18">
        <v>34.817804000000002</v>
      </c>
      <c r="J15" s="18">
        <v>25.880109000000001</v>
      </c>
      <c r="K15" s="18">
        <v>21.834540205174282</v>
      </c>
      <c r="L15" s="8">
        <v>44377</v>
      </c>
      <c r="M15" s="9" t="s">
        <v>176</v>
      </c>
      <c r="N15" s="10" t="s">
        <v>158</v>
      </c>
      <c r="O15" s="10" t="s">
        <v>159</v>
      </c>
      <c r="Q15" s="66"/>
      <c r="R15" s="66"/>
    </row>
    <row r="16" spans="1:18" ht="58" x14ac:dyDescent="0.35">
      <c r="A16" s="3" t="s">
        <v>177</v>
      </c>
      <c r="B16" s="5" t="s">
        <v>178</v>
      </c>
      <c r="C16" s="5" t="s">
        <v>179</v>
      </c>
      <c r="D16" s="5" t="s">
        <v>21</v>
      </c>
      <c r="E16" s="5" t="s">
        <v>22</v>
      </c>
      <c r="F16" s="5" t="s">
        <v>23</v>
      </c>
      <c r="G16" s="5" t="s">
        <v>180</v>
      </c>
      <c r="H16" s="6" t="s">
        <v>17</v>
      </c>
      <c r="I16" s="18">
        <v>204</v>
      </c>
      <c r="J16" s="18">
        <v>204</v>
      </c>
      <c r="K16" s="18">
        <v>172.02124968378448</v>
      </c>
      <c r="L16" s="8">
        <v>43281</v>
      </c>
      <c r="M16" s="9" t="s">
        <v>181</v>
      </c>
      <c r="N16" s="10" t="s">
        <v>158</v>
      </c>
      <c r="O16" s="10" t="s">
        <v>159</v>
      </c>
      <c r="Q16" s="66"/>
      <c r="R16" s="66"/>
    </row>
    <row r="17" spans="1:18" ht="58" x14ac:dyDescent="0.35">
      <c r="A17" s="3" t="s">
        <v>182</v>
      </c>
      <c r="B17" s="5" t="s">
        <v>178</v>
      </c>
      <c r="C17" s="5" t="s">
        <v>179</v>
      </c>
      <c r="D17" s="5" t="s">
        <v>21</v>
      </c>
      <c r="E17" s="5" t="s">
        <v>22</v>
      </c>
      <c r="F17" s="5" t="s">
        <v>23</v>
      </c>
      <c r="G17" s="5" t="s">
        <v>15</v>
      </c>
      <c r="H17" s="6" t="s">
        <v>17</v>
      </c>
      <c r="I17" s="18">
        <v>181</v>
      </c>
      <c r="J17" s="18">
        <v>181</v>
      </c>
      <c r="K17" s="18">
        <v>152.62669702335779</v>
      </c>
      <c r="L17" s="8">
        <v>43281</v>
      </c>
      <c r="M17" s="9" t="s">
        <v>183</v>
      </c>
      <c r="N17" s="10" t="s">
        <v>158</v>
      </c>
      <c r="O17" s="10" t="s">
        <v>159</v>
      </c>
      <c r="Q17" s="66"/>
      <c r="R17" s="66"/>
    </row>
    <row r="18" spans="1:18" ht="58" x14ac:dyDescent="0.35">
      <c r="A18" s="3" t="s">
        <v>184</v>
      </c>
      <c r="B18" s="4" t="s">
        <v>11</v>
      </c>
      <c r="C18" s="5" t="s">
        <v>115</v>
      </c>
      <c r="D18" s="5" t="s">
        <v>21</v>
      </c>
      <c r="E18" s="5" t="s">
        <v>22</v>
      </c>
      <c r="F18" s="5" t="s">
        <v>23</v>
      </c>
      <c r="G18" s="5" t="s">
        <v>35</v>
      </c>
      <c r="H18" s="6" t="s">
        <v>17</v>
      </c>
      <c r="I18" s="18">
        <v>109.722222</v>
      </c>
      <c r="J18" s="18">
        <v>109.722222</v>
      </c>
      <c r="K18" s="18">
        <v>92.522322286870732</v>
      </c>
      <c r="L18" s="8">
        <v>44377</v>
      </c>
      <c r="M18" s="9" t="s">
        <v>116</v>
      </c>
      <c r="N18" s="11" t="s">
        <v>158</v>
      </c>
      <c r="O18" s="11" t="s">
        <v>159</v>
      </c>
      <c r="Q18" s="66"/>
      <c r="R18" s="66"/>
    </row>
    <row r="19" spans="1:18" ht="58" x14ac:dyDescent="0.35">
      <c r="A19" s="3" t="s">
        <v>185</v>
      </c>
      <c r="B19" s="4" t="s">
        <v>11</v>
      </c>
      <c r="C19" s="5" t="s">
        <v>186</v>
      </c>
      <c r="D19" s="5" t="s">
        <v>21</v>
      </c>
      <c r="E19" s="5" t="s">
        <v>22</v>
      </c>
      <c r="F19" s="5" t="s">
        <v>23</v>
      </c>
      <c r="G19" s="5" t="s">
        <v>35</v>
      </c>
      <c r="H19" s="6" t="s">
        <v>17</v>
      </c>
      <c r="I19" s="18">
        <v>45.067360999999998</v>
      </c>
      <c r="J19" s="18">
        <v>45.067360999999998</v>
      </c>
      <c r="K19" s="18">
        <v>38.002665486128677</v>
      </c>
      <c r="L19" s="8">
        <v>44377</v>
      </c>
      <c r="M19" s="9" t="s">
        <v>187</v>
      </c>
      <c r="N19" s="11" t="s">
        <v>158</v>
      </c>
      <c r="O19" s="11" t="s">
        <v>159</v>
      </c>
      <c r="Q19" s="66"/>
      <c r="R19" s="66"/>
    </row>
    <row r="20" spans="1:18" ht="58" x14ac:dyDescent="0.35">
      <c r="A20" s="3" t="s">
        <v>188</v>
      </c>
      <c r="B20" s="4" t="s">
        <v>11</v>
      </c>
      <c r="C20" s="5" t="s">
        <v>109</v>
      </c>
      <c r="D20" s="5" t="s">
        <v>21</v>
      </c>
      <c r="E20" s="5" t="s">
        <v>22</v>
      </c>
      <c r="F20" s="5" t="s">
        <v>23</v>
      </c>
      <c r="G20" s="5" t="s">
        <v>35</v>
      </c>
      <c r="H20" s="6" t="s">
        <v>17</v>
      </c>
      <c r="I20" s="18">
        <v>32.947504000000002</v>
      </c>
      <c r="J20" s="18">
        <v>32.947504000000002</v>
      </c>
      <c r="K20" s="18">
        <v>27.782700059026901</v>
      </c>
      <c r="L20" s="8">
        <v>44377</v>
      </c>
      <c r="M20" s="9" t="s">
        <v>110</v>
      </c>
      <c r="N20" s="11" t="s">
        <v>158</v>
      </c>
      <c r="O20" s="11" t="s">
        <v>159</v>
      </c>
      <c r="Q20" s="66"/>
      <c r="R20" s="66"/>
    </row>
    <row r="21" spans="1:18" x14ac:dyDescent="0.35">
      <c r="A21" s="3" t="s">
        <v>189</v>
      </c>
      <c r="B21" s="4" t="s">
        <v>11</v>
      </c>
      <c r="C21" s="5" t="s">
        <v>31</v>
      </c>
      <c r="D21" s="5" t="s">
        <v>12</v>
      </c>
      <c r="E21" s="5" t="s">
        <v>13</v>
      </c>
      <c r="F21" s="5" t="s">
        <v>14</v>
      </c>
      <c r="G21" s="5" t="s">
        <v>42</v>
      </c>
      <c r="H21" s="6" t="s">
        <v>43</v>
      </c>
      <c r="I21" s="18">
        <v>47.282409000000001</v>
      </c>
      <c r="J21" s="18">
        <v>35.561100000000003</v>
      </c>
      <c r="K21" s="18">
        <v>29.890903134581333</v>
      </c>
      <c r="L21" s="8">
        <v>44377</v>
      </c>
      <c r="M21" s="9" t="s">
        <v>190</v>
      </c>
      <c r="N21" s="11" t="s">
        <v>158</v>
      </c>
      <c r="O21" s="11" t="s">
        <v>159</v>
      </c>
      <c r="Q21" s="66"/>
      <c r="R21" s="66"/>
    </row>
    <row r="22" spans="1:18" ht="58" x14ac:dyDescent="0.35">
      <c r="A22" s="3" t="s">
        <v>191</v>
      </c>
      <c r="B22" s="4" t="s">
        <v>11</v>
      </c>
      <c r="C22" s="5" t="s">
        <v>21</v>
      </c>
      <c r="D22" s="5" t="s">
        <v>21</v>
      </c>
      <c r="E22" s="5" t="s">
        <v>22</v>
      </c>
      <c r="F22" s="5" t="s">
        <v>23</v>
      </c>
      <c r="G22" s="5" t="s">
        <v>35</v>
      </c>
      <c r="H22" s="6" t="s">
        <v>17</v>
      </c>
      <c r="I22" s="18">
        <v>120.749481</v>
      </c>
      <c r="J22" s="18">
        <v>120.749481</v>
      </c>
      <c r="K22" s="18">
        <v>101.82096382494308</v>
      </c>
      <c r="L22" s="8">
        <v>44377</v>
      </c>
      <c r="M22" s="9" t="s">
        <v>41</v>
      </c>
      <c r="N22" s="11" t="s">
        <v>158</v>
      </c>
      <c r="O22" s="12" t="s">
        <v>159</v>
      </c>
      <c r="Q22" s="66"/>
      <c r="R22" s="66"/>
    </row>
    <row r="23" spans="1:18" ht="58.5" thickBot="1" x14ac:dyDescent="0.4">
      <c r="A23" s="3" t="s">
        <v>192</v>
      </c>
      <c r="B23" s="4" t="s">
        <v>11</v>
      </c>
      <c r="C23" s="5" t="s">
        <v>127</v>
      </c>
      <c r="D23" s="5" t="s">
        <v>127</v>
      </c>
      <c r="E23" s="5" t="s">
        <v>29</v>
      </c>
      <c r="F23" s="5" t="s">
        <v>128</v>
      </c>
      <c r="G23" s="5" t="s">
        <v>48</v>
      </c>
      <c r="H23" s="6" t="s">
        <v>46</v>
      </c>
      <c r="I23" s="18">
        <v>971.1</v>
      </c>
      <c r="J23" s="18">
        <v>150.27622600000001</v>
      </c>
      <c r="K23" s="18">
        <v>126.81333420779816</v>
      </c>
      <c r="L23" s="8">
        <v>44377</v>
      </c>
      <c r="M23" s="9" t="s">
        <v>193</v>
      </c>
      <c r="N23" s="11" t="s">
        <v>158</v>
      </c>
      <c r="O23" s="12" t="s">
        <v>159</v>
      </c>
      <c r="Q23" s="66"/>
      <c r="R23" s="66"/>
    </row>
    <row r="24" spans="1:18" ht="15" thickBot="1" x14ac:dyDescent="0.4">
      <c r="A24" s="24" t="s">
        <v>254</v>
      </c>
      <c r="B24" s="25"/>
      <c r="C24" s="26"/>
      <c r="D24" s="26"/>
      <c r="E24" s="26"/>
      <c r="F24" s="26"/>
      <c r="G24" s="26"/>
      <c r="H24" s="27"/>
      <c r="I24" s="20"/>
      <c r="J24" s="23">
        <f>SUM(J9:J23)</f>
        <v>1004.433904</v>
      </c>
      <c r="K24" s="32"/>
      <c r="L24" s="28"/>
      <c r="M24" s="29"/>
      <c r="N24" s="29"/>
      <c r="O24" s="29"/>
      <c r="Q24" s="66"/>
      <c r="R24" s="66"/>
    </row>
    <row r="25" spans="1:18" ht="58" x14ac:dyDescent="0.35">
      <c r="A25" s="3" t="s">
        <v>194</v>
      </c>
      <c r="B25" s="4" t="s">
        <v>308</v>
      </c>
      <c r="C25" s="5" t="s">
        <v>195</v>
      </c>
      <c r="D25" s="5" t="s">
        <v>21</v>
      </c>
      <c r="E25" s="5" t="s">
        <v>22</v>
      </c>
      <c r="F25" s="5" t="s">
        <v>23</v>
      </c>
      <c r="G25" s="5" t="s">
        <v>59</v>
      </c>
      <c r="H25" s="6" t="s">
        <v>196</v>
      </c>
      <c r="I25" s="18">
        <v>234</v>
      </c>
      <c r="J25" s="18">
        <v>56.365169000000002</v>
      </c>
      <c r="K25" s="18">
        <v>47.529445329240268</v>
      </c>
      <c r="L25" s="8">
        <v>44377</v>
      </c>
      <c r="M25" s="9" t="s">
        <v>197</v>
      </c>
      <c r="N25" s="10" t="s">
        <v>198</v>
      </c>
      <c r="O25" s="10" t="s">
        <v>199</v>
      </c>
      <c r="Q25" s="66"/>
      <c r="R25" s="66"/>
    </row>
    <row r="26" spans="1:18" ht="58" x14ac:dyDescent="0.35">
      <c r="A26" s="3" t="s">
        <v>200</v>
      </c>
      <c r="B26" s="4" t="s">
        <v>308</v>
      </c>
      <c r="C26" s="5" t="s">
        <v>201</v>
      </c>
      <c r="D26" s="5" t="s">
        <v>51</v>
      </c>
      <c r="E26" s="5" t="s">
        <v>52</v>
      </c>
      <c r="F26" s="5" t="s">
        <v>53</v>
      </c>
      <c r="G26" s="5" t="s">
        <v>59</v>
      </c>
      <c r="H26" s="6" t="s">
        <v>196</v>
      </c>
      <c r="I26" s="18">
        <v>131.70906600000001</v>
      </c>
      <c r="J26" s="18">
        <v>31.725657000000002</v>
      </c>
      <c r="K26" s="18">
        <v>26.752388255608114</v>
      </c>
      <c r="L26" s="8">
        <v>44377</v>
      </c>
      <c r="M26" s="9" t="s">
        <v>202</v>
      </c>
      <c r="N26" s="10" t="s">
        <v>198</v>
      </c>
      <c r="O26" s="10" t="s">
        <v>199</v>
      </c>
      <c r="Q26" s="66"/>
      <c r="R26" s="66"/>
    </row>
    <row r="27" spans="1:18" ht="87" x14ac:dyDescent="0.35">
      <c r="A27" s="3" t="s">
        <v>203</v>
      </c>
      <c r="B27" s="4" t="s">
        <v>308</v>
      </c>
      <c r="C27" s="5" t="s">
        <v>204</v>
      </c>
      <c r="D27" s="5" t="s">
        <v>21</v>
      </c>
      <c r="E27" s="5" t="s">
        <v>22</v>
      </c>
      <c r="F27" s="5" t="s">
        <v>23</v>
      </c>
      <c r="G27" s="5" t="s">
        <v>59</v>
      </c>
      <c r="H27" s="6" t="s">
        <v>196</v>
      </c>
      <c r="I27" s="18">
        <v>30.952500000000001</v>
      </c>
      <c r="J27" s="18">
        <v>7.4557390000000003</v>
      </c>
      <c r="K27" s="18">
        <v>6.2869878485184163</v>
      </c>
      <c r="L27" s="8">
        <v>44377</v>
      </c>
      <c r="M27" s="9" t="s">
        <v>205</v>
      </c>
      <c r="N27" s="11" t="s">
        <v>198</v>
      </c>
      <c r="O27" s="11" t="s">
        <v>199</v>
      </c>
      <c r="Q27" s="66"/>
      <c r="R27" s="66"/>
    </row>
    <row r="28" spans="1:18" ht="43.5" x14ac:dyDescent="0.35">
      <c r="A28" s="3" t="s">
        <v>206</v>
      </c>
      <c r="B28" s="4" t="s">
        <v>308</v>
      </c>
      <c r="C28" s="5" t="s">
        <v>207</v>
      </c>
      <c r="D28" s="5" t="s">
        <v>208</v>
      </c>
      <c r="E28" s="5" t="s">
        <v>209</v>
      </c>
      <c r="F28" s="5" t="s">
        <v>210</v>
      </c>
      <c r="G28" s="5" t="s">
        <v>59</v>
      </c>
      <c r="H28" s="6" t="s">
        <v>196</v>
      </c>
      <c r="I28" s="18">
        <v>92</v>
      </c>
      <c r="J28" s="18">
        <v>22.160665000000002</v>
      </c>
      <c r="K28" s="18">
        <v>18.686790471325235</v>
      </c>
      <c r="L28" s="8">
        <v>44377</v>
      </c>
      <c r="M28" s="9" t="s">
        <v>211</v>
      </c>
      <c r="N28" s="11" t="s">
        <v>198</v>
      </c>
      <c r="O28" s="11" t="s">
        <v>199</v>
      </c>
      <c r="Q28" s="66"/>
      <c r="R28" s="66"/>
    </row>
    <row r="29" spans="1:18" ht="58.5" thickBot="1" x14ac:dyDescent="0.4">
      <c r="A29" s="3" t="s">
        <v>212</v>
      </c>
      <c r="B29" s="4" t="s">
        <v>308</v>
      </c>
      <c r="C29" s="5" t="s">
        <v>44</v>
      </c>
      <c r="D29" s="5" t="s">
        <v>21</v>
      </c>
      <c r="E29" s="5" t="s">
        <v>22</v>
      </c>
      <c r="F29" s="5" t="s">
        <v>23</v>
      </c>
      <c r="G29" s="5" t="s">
        <v>59</v>
      </c>
      <c r="H29" s="6" t="s">
        <v>196</v>
      </c>
      <c r="I29" s="18">
        <v>108.97687500000001</v>
      </c>
      <c r="J29" s="18">
        <v>26.25</v>
      </c>
      <c r="K29" s="18">
        <v>22.135087275486971</v>
      </c>
      <c r="L29" s="8">
        <v>44377</v>
      </c>
      <c r="M29" s="5" t="s">
        <v>213</v>
      </c>
      <c r="N29" s="11" t="s">
        <v>198</v>
      </c>
      <c r="O29" s="12" t="s">
        <v>199</v>
      </c>
      <c r="Q29" s="66"/>
      <c r="R29" s="66"/>
    </row>
    <row r="30" spans="1:18" ht="15" thickBot="1" x14ac:dyDescent="0.4">
      <c r="A30" s="24" t="s">
        <v>254</v>
      </c>
      <c r="B30" s="25"/>
      <c r="C30" s="26"/>
      <c r="D30" s="26"/>
      <c r="E30" s="26"/>
      <c r="F30" s="26"/>
      <c r="G30" s="26"/>
      <c r="H30" s="27"/>
      <c r="I30" s="23">
        <f>SUM(I25:I29)</f>
        <v>597.63844100000006</v>
      </c>
      <c r="J30" s="32"/>
      <c r="K30" s="32"/>
      <c r="L30" s="28"/>
      <c r="M30" s="29"/>
      <c r="N30" s="29"/>
      <c r="O30" s="29"/>
      <c r="Q30" s="66"/>
      <c r="R30" s="66"/>
    </row>
    <row r="31" spans="1:18" x14ac:dyDescent="0.35">
      <c r="A31" s="3" t="s">
        <v>38</v>
      </c>
      <c r="B31" s="4" t="s">
        <v>11</v>
      </c>
      <c r="C31" s="5" t="s">
        <v>39</v>
      </c>
      <c r="D31" s="5" t="s">
        <v>12</v>
      </c>
      <c r="E31" s="5" t="s">
        <v>13</v>
      </c>
      <c r="F31" s="5" t="s">
        <v>14</v>
      </c>
      <c r="G31" s="5" t="s">
        <v>35</v>
      </c>
      <c r="H31" s="6" t="s">
        <v>17</v>
      </c>
      <c r="I31" s="31">
        <v>0.621</v>
      </c>
      <c r="J31" s="31">
        <v>0.621</v>
      </c>
      <c r="K31" s="31">
        <v>0.52365292183152035</v>
      </c>
      <c r="L31" s="8">
        <v>44377</v>
      </c>
      <c r="M31" s="9" t="s">
        <v>40</v>
      </c>
      <c r="N31" s="11" t="s">
        <v>214</v>
      </c>
      <c r="O31" s="12" t="s">
        <v>215</v>
      </c>
      <c r="Q31" s="66"/>
      <c r="R31" s="66"/>
    </row>
    <row r="32" spans="1:18" x14ac:dyDescent="0.35">
      <c r="A32" s="3" t="s">
        <v>38</v>
      </c>
      <c r="B32" s="4" t="s">
        <v>11</v>
      </c>
      <c r="C32" s="5" t="s">
        <v>39</v>
      </c>
      <c r="D32" s="5" t="s">
        <v>12</v>
      </c>
      <c r="E32" s="5" t="s">
        <v>13</v>
      </c>
      <c r="F32" s="5" t="s">
        <v>14</v>
      </c>
      <c r="G32" s="5" t="s">
        <v>35</v>
      </c>
      <c r="H32" s="6" t="s">
        <v>17</v>
      </c>
      <c r="I32" s="31">
        <v>0.13</v>
      </c>
      <c r="J32" s="31">
        <v>0.13</v>
      </c>
      <c r="K32" s="31">
        <v>0.10962138460241168</v>
      </c>
      <c r="L32" s="8">
        <v>44377</v>
      </c>
      <c r="M32" s="9" t="s">
        <v>40</v>
      </c>
      <c r="N32" s="11" t="s">
        <v>216</v>
      </c>
      <c r="O32" s="12" t="s">
        <v>217</v>
      </c>
      <c r="Q32" s="66"/>
      <c r="R32" s="66"/>
    </row>
    <row r="33" spans="1:18" x14ac:dyDescent="0.35">
      <c r="A33" s="3" t="s">
        <v>38</v>
      </c>
      <c r="B33" s="4" t="s">
        <v>11</v>
      </c>
      <c r="C33" s="5" t="s">
        <v>39</v>
      </c>
      <c r="D33" s="5" t="s">
        <v>12</v>
      </c>
      <c r="E33" s="5" t="s">
        <v>13</v>
      </c>
      <c r="F33" s="5" t="s">
        <v>14</v>
      </c>
      <c r="G33" s="5" t="s">
        <v>35</v>
      </c>
      <c r="H33" s="6" t="s">
        <v>17</v>
      </c>
      <c r="I33" s="31">
        <v>3.4000000000000002E-2</v>
      </c>
      <c r="J33" s="31">
        <v>3.4000000000000002E-2</v>
      </c>
      <c r="K33" s="31">
        <v>2.8670208280630743E-2</v>
      </c>
      <c r="L33" s="8">
        <v>44377</v>
      </c>
      <c r="M33" s="9" t="s">
        <v>40</v>
      </c>
      <c r="N33" s="11" t="s">
        <v>218</v>
      </c>
      <c r="O33" s="12" t="s">
        <v>219</v>
      </c>
      <c r="Q33" s="66"/>
      <c r="R33" s="66"/>
    </row>
    <row r="34" spans="1:18" x14ac:dyDescent="0.35">
      <c r="A34" s="3" t="s">
        <v>38</v>
      </c>
      <c r="B34" s="4" t="s">
        <v>11</v>
      </c>
      <c r="C34" s="5" t="s">
        <v>39</v>
      </c>
      <c r="D34" s="5" t="s">
        <v>12</v>
      </c>
      <c r="E34" s="5" t="s">
        <v>13</v>
      </c>
      <c r="F34" s="5" t="s">
        <v>14</v>
      </c>
      <c r="G34" s="5" t="s">
        <v>35</v>
      </c>
      <c r="H34" s="6" t="s">
        <v>17</v>
      </c>
      <c r="I34" s="31">
        <v>0.161</v>
      </c>
      <c r="J34" s="31">
        <v>0.161</v>
      </c>
      <c r="K34" s="31">
        <v>0.13576186862298678</v>
      </c>
      <c r="L34" s="8">
        <v>44377</v>
      </c>
      <c r="M34" s="9" t="s">
        <v>40</v>
      </c>
      <c r="N34" s="11" t="s">
        <v>220</v>
      </c>
      <c r="O34" s="12" t="s">
        <v>221</v>
      </c>
      <c r="Q34" s="66"/>
      <c r="R34" s="66"/>
    </row>
    <row r="35" spans="1:18" x14ac:dyDescent="0.35">
      <c r="A35" s="3" t="s">
        <v>38</v>
      </c>
      <c r="B35" s="4" t="s">
        <v>11</v>
      </c>
      <c r="C35" s="5" t="s">
        <v>39</v>
      </c>
      <c r="D35" s="5" t="s">
        <v>12</v>
      </c>
      <c r="E35" s="5" t="s">
        <v>13</v>
      </c>
      <c r="F35" s="5" t="s">
        <v>14</v>
      </c>
      <c r="G35" s="5" t="s">
        <v>35</v>
      </c>
      <c r="H35" s="6" t="s">
        <v>17</v>
      </c>
      <c r="I35" s="31">
        <v>0.27200000000000002</v>
      </c>
      <c r="J35" s="31">
        <v>0.27200000000000002</v>
      </c>
      <c r="K35" s="31">
        <v>0.22936166624504595</v>
      </c>
      <c r="L35" s="8">
        <v>44377</v>
      </c>
      <c r="M35" s="9" t="s">
        <v>40</v>
      </c>
      <c r="N35" s="11" t="s">
        <v>222</v>
      </c>
      <c r="O35" s="12" t="s">
        <v>223</v>
      </c>
      <c r="Q35" s="66"/>
      <c r="R35" s="66"/>
    </row>
    <row r="36" spans="1:18" x14ac:dyDescent="0.35">
      <c r="A36" s="3" t="s">
        <v>38</v>
      </c>
      <c r="B36" s="4" t="s">
        <v>11</v>
      </c>
      <c r="C36" s="5" t="s">
        <v>39</v>
      </c>
      <c r="D36" s="5" t="s">
        <v>12</v>
      </c>
      <c r="E36" s="5" t="s">
        <v>13</v>
      </c>
      <c r="F36" s="5" t="s">
        <v>14</v>
      </c>
      <c r="G36" s="5" t="s">
        <v>35</v>
      </c>
      <c r="H36" s="6" t="s">
        <v>17</v>
      </c>
      <c r="I36" s="31">
        <v>9.1999999999999998E-2</v>
      </c>
      <c r="J36" s="31">
        <v>9.1999999999999998E-2</v>
      </c>
      <c r="K36" s="31">
        <v>7.7578210641706724E-2</v>
      </c>
      <c r="L36" s="8">
        <v>44377</v>
      </c>
      <c r="M36" s="9" t="s">
        <v>40</v>
      </c>
      <c r="N36" s="11" t="s">
        <v>224</v>
      </c>
      <c r="O36" s="12" t="s">
        <v>225</v>
      </c>
      <c r="Q36" s="66"/>
      <c r="R36" s="66"/>
    </row>
    <row r="37" spans="1:18" x14ac:dyDescent="0.35">
      <c r="A37" s="3" t="s">
        <v>38</v>
      </c>
      <c r="B37" s="4" t="s">
        <v>11</v>
      </c>
      <c r="C37" s="5" t="s">
        <v>39</v>
      </c>
      <c r="D37" s="5" t="s">
        <v>12</v>
      </c>
      <c r="E37" s="5" t="s">
        <v>13</v>
      </c>
      <c r="F37" s="5" t="s">
        <v>14</v>
      </c>
      <c r="G37" s="5" t="s">
        <v>35</v>
      </c>
      <c r="H37" s="6" t="s">
        <v>17</v>
      </c>
      <c r="I37" s="31">
        <v>0.02</v>
      </c>
      <c r="J37" s="31">
        <v>0.02</v>
      </c>
      <c r="K37" s="31">
        <v>1.686482840037103E-2</v>
      </c>
      <c r="L37" s="8">
        <v>44377</v>
      </c>
      <c r="M37" s="9" t="s">
        <v>40</v>
      </c>
      <c r="N37" s="11" t="s">
        <v>226</v>
      </c>
      <c r="O37" s="12" t="s">
        <v>227</v>
      </c>
      <c r="Q37" s="66"/>
      <c r="R37" s="66"/>
    </row>
    <row r="38" spans="1:18" x14ac:dyDescent="0.35">
      <c r="A38" s="3" t="s">
        <v>38</v>
      </c>
      <c r="B38" s="4" t="s">
        <v>11</v>
      </c>
      <c r="C38" s="5" t="s">
        <v>39</v>
      </c>
      <c r="D38" s="5" t="s">
        <v>12</v>
      </c>
      <c r="E38" s="5" t="s">
        <v>13</v>
      </c>
      <c r="F38" s="5" t="s">
        <v>14</v>
      </c>
      <c r="G38" s="5" t="s">
        <v>35</v>
      </c>
      <c r="H38" s="6" t="s">
        <v>17</v>
      </c>
      <c r="I38" s="31">
        <v>0.46100000000000002</v>
      </c>
      <c r="J38" s="31">
        <v>0.46100000000000002</v>
      </c>
      <c r="K38" s="31">
        <v>0.38873429462855214</v>
      </c>
      <c r="L38" s="8">
        <v>44377</v>
      </c>
      <c r="M38" s="9" t="s">
        <v>40</v>
      </c>
      <c r="N38" s="11" t="s">
        <v>228</v>
      </c>
      <c r="O38" s="12" t="s">
        <v>229</v>
      </c>
      <c r="Q38" s="66"/>
      <c r="R38" s="66"/>
    </row>
    <row r="39" spans="1:18" x14ac:dyDescent="0.35">
      <c r="A39" s="3" t="s">
        <v>38</v>
      </c>
      <c r="B39" s="4" t="s">
        <v>11</v>
      </c>
      <c r="C39" s="5" t="s">
        <v>39</v>
      </c>
      <c r="D39" s="5" t="s">
        <v>12</v>
      </c>
      <c r="E39" s="5" t="s">
        <v>13</v>
      </c>
      <c r="F39" s="5" t="s">
        <v>14</v>
      </c>
      <c r="G39" s="5" t="s">
        <v>35</v>
      </c>
      <c r="H39" s="6" t="s">
        <v>17</v>
      </c>
      <c r="I39" s="31">
        <v>0.41499999999999998</v>
      </c>
      <c r="J39" s="31">
        <v>0.41499999999999998</v>
      </c>
      <c r="K39" s="31">
        <v>0.3499451893076988</v>
      </c>
      <c r="L39" s="8">
        <v>44377</v>
      </c>
      <c r="M39" s="9" t="s">
        <v>40</v>
      </c>
      <c r="N39" s="11" t="s">
        <v>230</v>
      </c>
      <c r="O39" s="12" t="s">
        <v>231</v>
      </c>
      <c r="Q39" s="66"/>
      <c r="R39" s="66"/>
    </row>
    <row r="40" spans="1:18" x14ac:dyDescent="0.35">
      <c r="A40" s="3" t="s">
        <v>38</v>
      </c>
      <c r="B40" s="4" t="s">
        <v>11</v>
      </c>
      <c r="C40" s="5" t="s">
        <v>39</v>
      </c>
      <c r="D40" s="5" t="s">
        <v>12</v>
      </c>
      <c r="E40" s="5" t="s">
        <v>13</v>
      </c>
      <c r="F40" s="5" t="s">
        <v>14</v>
      </c>
      <c r="G40" s="5" t="s">
        <v>35</v>
      </c>
      <c r="H40" s="6" t="s">
        <v>17</v>
      </c>
      <c r="I40" s="31">
        <v>0.13700000000000001</v>
      </c>
      <c r="J40" s="31">
        <v>0.13700000000000001</v>
      </c>
      <c r="K40" s="31">
        <v>0.11552407454254154</v>
      </c>
      <c r="L40" s="8">
        <v>44377</v>
      </c>
      <c r="M40" s="9" t="s">
        <v>40</v>
      </c>
      <c r="N40" s="11" t="s">
        <v>232</v>
      </c>
      <c r="O40" s="12" t="s">
        <v>233</v>
      </c>
      <c r="Q40" s="66"/>
      <c r="R40" s="66"/>
    </row>
    <row r="41" spans="1:18" x14ac:dyDescent="0.35">
      <c r="A41" s="3" t="s">
        <v>38</v>
      </c>
      <c r="B41" s="4" t="s">
        <v>11</v>
      </c>
      <c r="C41" s="5" t="s">
        <v>39</v>
      </c>
      <c r="D41" s="5" t="s">
        <v>12</v>
      </c>
      <c r="E41" s="5" t="s">
        <v>13</v>
      </c>
      <c r="F41" s="5" t="s">
        <v>14</v>
      </c>
      <c r="G41" s="5" t="s">
        <v>35</v>
      </c>
      <c r="H41" s="6" t="s">
        <v>17</v>
      </c>
      <c r="I41" s="31">
        <v>5.8999999999999997E-2</v>
      </c>
      <c r="J41" s="31">
        <v>5.8999999999999997E-2</v>
      </c>
      <c r="K41" s="31">
        <v>4.975124378109453E-2</v>
      </c>
      <c r="L41" s="8">
        <v>44377</v>
      </c>
      <c r="M41" s="9" t="s">
        <v>40</v>
      </c>
      <c r="N41" s="11" t="s">
        <v>234</v>
      </c>
      <c r="O41" s="12" t="s">
        <v>235</v>
      </c>
      <c r="Q41" s="66"/>
      <c r="R41" s="66"/>
    </row>
    <row r="42" spans="1:18" x14ac:dyDescent="0.35">
      <c r="A42" s="3" t="s">
        <v>38</v>
      </c>
      <c r="B42" s="4" t="s">
        <v>11</v>
      </c>
      <c r="C42" s="5" t="s">
        <v>39</v>
      </c>
      <c r="D42" s="5" t="s">
        <v>12</v>
      </c>
      <c r="E42" s="5" t="s">
        <v>13</v>
      </c>
      <c r="F42" s="5" t="s">
        <v>14</v>
      </c>
      <c r="G42" s="5" t="s">
        <v>35</v>
      </c>
      <c r="H42" s="6" t="s">
        <v>17</v>
      </c>
      <c r="I42" s="31">
        <v>2.5000000000000001E-2</v>
      </c>
      <c r="J42" s="31">
        <v>2.5000000000000001E-2</v>
      </c>
      <c r="K42" s="31">
        <v>2.1081035500463783E-2</v>
      </c>
      <c r="L42" s="8">
        <v>44377</v>
      </c>
      <c r="M42" s="9" t="s">
        <v>40</v>
      </c>
      <c r="N42" s="11" t="s">
        <v>236</v>
      </c>
      <c r="O42" s="12" t="s">
        <v>237</v>
      </c>
      <c r="Q42" s="66"/>
      <c r="R42" s="66"/>
    </row>
    <row r="43" spans="1:18" x14ac:dyDescent="0.35">
      <c r="A43" s="3" t="s">
        <v>38</v>
      </c>
      <c r="B43" s="4" t="s">
        <v>11</v>
      </c>
      <c r="C43" s="5" t="s">
        <v>39</v>
      </c>
      <c r="D43" s="5" t="s">
        <v>12</v>
      </c>
      <c r="E43" s="5" t="s">
        <v>13</v>
      </c>
      <c r="F43" s="5" t="s">
        <v>14</v>
      </c>
      <c r="G43" s="5" t="s">
        <v>35</v>
      </c>
      <c r="H43" s="6" t="s">
        <v>17</v>
      </c>
      <c r="I43" s="31">
        <v>0.16500000000000001</v>
      </c>
      <c r="J43" s="31">
        <v>0.16500000000000001</v>
      </c>
      <c r="K43" s="31">
        <v>0.13913483430306098</v>
      </c>
      <c r="L43" s="8">
        <v>44377</v>
      </c>
      <c r="M43" s="9" t="s">
        <v>40</v>
      </c>
      <c r="N43" s="11" t="s">
        <v>238</v>
      </c>
      <c r="O43" s="12" t="s">
        <v>239</v>
      </c>
      <c r="Q43" s="66"/>
      <c r="R43" s="66"/>
    </row>
    <row r="44" spans="1:18" x14ac:dyDescent="0.35">
      <c r="A44" s="3" t="s">
        <v>38</v>
      </c>
      <c r="B44" s="4" t="s">
        <v>11</v>
      </c>
      <c r="C44" s="5" t="s">
        <v>39</v>
      </c>
      <c r="D44" s="5" t="s">
        <v>12</v>
      </c>
      <c r="E44" s="5" t="s">
        <v>13</v>
      </c>
      <c r="F44" s="5" t="s">
        <v>14</v>
      </c>
      <c r="G44" s="5" t="s">
        <v>35</v>
      </c>
      <c r="H44" s="6" t="s">
        <v>17</v>
      </c>
      <c r="I44" s="31">
        <v>0.105</v>
      </c>
      <c r="J44" s="31">
        <v>0.105</v>
      </c>
      <c r="K44" s="31">
        <v>8.8540349101947899E-2</v>
      </c>
      <c r="L44" s="8">
        <v>44377</v>
      </c>
      <c r="M44" s="9" t="s">
        <v>40</v>
      </c>
      <c r="N44" s="11" t="s">
        <v>240</v>
      </c>
      <c r="O44" s="12" t="s">
        <v>241</v>
      </c>
      <c r="Q44" s="66"/>
      <c r="R44" s="66"/>
    </row>
    <row r="45" spans="1:18" x14ac:dyDescent="0.35">
      <c r="A45" s="3" t="s">
        <v>38</v>
      </c>
      <c r="B45" s="4" t="s">
        <v>11</v>
      </c>
      <c r="C45" s="5" t="s">
        <v>39</v>
      </c>
      <c r="D45" s="5" t="s">
        <v>12</v>
      </c>
      <c r="E45" s="5" t="s">
        <v>13</v>
      </c>
      <c r="F45" s="5" t="s">
        <v>14</v>
      </c>
      <c r="G45" s="5" t="s">
        <v>35</v>
      </c>
      <c r="H45" s="6" t="s">
        <v>17</v>
      </c>
      <c r="I45" s="31">
        <v>0.75700000000000001</v>
      </c>
      <c r="J45" s="31">
        <v>0.75700000000000001</v>
      </c>
      <c r="K45" s="31">
        <v>0.63833375495404332</v>
      </c>
      <c r="L45" s="8">
        <v>44377</v>
      </c>
      <c r="M45" s="9" t="s">
        <v>40</v>
      </c>
      <c r="N45" s="11" t="s">
        <v>242</v>
      </c>
      <c r="O45" s="12" t="s">
        <v>243</v>
      </c>
      <c r="Q45" s="66"/>
      <c r="R45" s="66"/>
    </row>
    <row r="46" spans="1:18" x14ac:dyDescent="0.35">
      <c r="A46" s="3" t="s">
        <v>38</v>
      </c>
      <c r="B46" s="4" t="s">
        <v>11</v>
      </c>
      <c r="C46" s="5" t="s">
        <v>39</v>
      </c>
      <c r="D46" s="5" t="s">
        <v>12</v>
      </c>
      <c r="E46" s="5" t="s">
        <v>13</v>
      </c>
      <c r="F46" s="5" t="s">
        <v>14</v>
      </c>
      <c r="G46" s="5" t="s">
        <v>35</v>
      </c>
      <c r="H46" s="6" t="s">
        <v>17</v>
      </c>
      <c r="I46" s="31">
        <v>0.20799999999999999</v>
      </c>
      <c r="J46" s="31">
        <v>0.20799999999999999</v>
      </c>
      <c r="K46" s="31">
        <v>0.17539421536385869</v>
      </c>
      <c r="L46" s="8">
        <v>44377</v>
      </c>
      <c r="M46" s="9" t="s">
        <v>40</v>
      </c>
      <c r="N46" s="11" t="s">
        <v>244</v>
      </c>
      <c r="O46" s="12" t="s">
        <v>245</v>
      </c>
      <c r="Q46" s="66"/>
      <c r="R46" s="66"/>
    </row>
    <row r="47" spans="1:18" x14ac:dyDescent="0.35">
      <c r="A47" s="3" t="s">
        <v>38</v>
      </c>
      <c r="B47" s="4" t="s">
        <v>11</v>
      </c>
      <c r="C47" s="5" t="s">
        <v>39</v>
      </c>
      <c r="D47" s="5" t="s">
        <v>12</v>
      </c>
      <c r="E47" s="5" t="s">
        <v>13</v>
      </c>
      <c r="F47" s="5" t="s">
        <v>14</v>
      </c>
      <c r="G47" s="5" t="s">
        <v>35</v>
      </c>
      <c r="H47" s="6" t="s">
        <v>17</v>
      </c>
      <c r="I47" s="31">
        <v>0.56599999999999995</v>
      </c>
      <c r="J47" s="31">
        <v>0.56599999999999995</v>
      </c>
      <c r="K47" s="31">
        <v>0.47727464373050005</v>
      </c>
      <c r="L47" s="8">
        <v>44377</v>
      </c>
      <c r="M47" s="9" t="s">
        <v>40</v>
      </c>
      <c r="N47" s="11" t="s">
        <v>246</v>
      </c>
      <c r="O47" s="12" t="s">
        <v>247</v>
      </c>
      <c r="Q47" s="66"/>
      <c r="R47" s="66"/>
    </row>
    <row r="48" spans="1:18" x14ac:dyDescent="0.35">
      <c r="A48" s="3" t="s">
        <v>38</v>
      </c>
      <c r="B48" s="4" t="s">
        <v>11</v>
      </c>
      <c r="C48" s="5" t="s">
        <v>39</v>
      </c>
      <c r="D48" s="5" t="s">
        <v>12</v>
      </c>
      <c r="E48" s="5" t="s">
        <v>13</v>
      </c>
      <c r="F48" s="5" t="s">
        <v>14</v>
      </c>
      <c r="G48" s="5" t="s">
        <v>35</v>
      </c>
      <c r="H48" s="6" t="s">
        <v>17</v>
      </c>
      <c r="I48" s="31">
        <v>0.33500000000000002</v>
      </c>
      <c r="J48" s="31">
        <v>0.33500000000000002</v>
      </c>
      <c r="K48" s="31">
        <v>0.2824858757062147</v>
      </c>
      <c r="L48" s="8">
        <v>44377</v>
      </c>
      <c r="M48" s="9" t="s">
        <v>40</v>
      </c>
      <c r="N48" s="11" t="s">
        <v>248</v>
      </c>
      <c r="O48" s="12" t="s">
        <v>249</v>
      </c>
      <c r="Q48" s="66"/>
      <c r="R48" s="66"/>
    </row>
    <row r="49" spans="1:18" ht="15" thickBot="1" x14ac:dyDescent="0.4">
      <c r="A49" s="3" t="s">
        <v>38</v>
      </c>
      <c r="B49" s="4" t="s">
        <v>11</v>
      </c>
      <c r="C49" s="5" t="s">
        <v>39</v>
      </c>
      <c r="D49" s="5" t="s">
        <v>12</v>
      </c>
      <c r="E49" s="5" t="s">
        <v>13</v>
      </c>
      <c r="F49" s="5" t="s">
        <v>14</v>
      </c>
      <c r="G49" s="5" t="s">
        <v>35</v>
      </c>
      <c r="H49" s="6" t="s">
        <v>17</v>
      </c>
      <c r="I49" s="31">
        <v>0.13300000000000001</v>
      </c>
      <c r="J49" s="31">
        <v>0.13300000000000001</v>
      </c>
      <c r="K49" s="31">
        <v>0.11215110886246733</v>
      </c>
      <c r="L49" s="8">
        <v>44377</v>
      </c>
      <c r="M49" s="9" t="s">
        <v>40</v>
      </c>
      <c r="N49" s="11" t="s">
        <v>250</v>
      </c>
      <c r="O49" s="12" t="s">
        <v>251</v>
      </c>
      <c r="Q49" s="66"/>
      <c r="R49" s="66"/>
    </row>
    <row r="50" spans="1:18" ht="15" thickBot="1" x14ac:dyDescent="0.4">
      <c r="A50" s="24" t="s">
        <v>256</v>
      </c>
      <c r="B50" s="25"/>
      <c r="C50" s="26"/>
      <c r="D50" s="26"/>
      <c r="E50" s="26"/>
      <c r="F50" s="26"/>
      <c r="G50" s="26"/>
      <c r="H50" s="27"/>
      <c r="I50" s="20"/>
      <c r="J50" s="30">
        <f>SUM(J31:J49)</f>
        <v>4.6960000000000006</v>
      </c>
      <c r="K50" s="32"/>
      <c r="L50" s="28"/>
      <c r="M50" s="29"/>
      <c r="N50" s="29"/>
      <c r="O50" s="29"/>
      <c r="R50" s="66"/>
    </row>
    <row r="51" spans="1:18" ht="15" thickBot="1" x14ac:dyDescent="0.4">
      <c r="J51" s="23">
        <f>SUM(J50,J25:J29,J24,J8)</f>
        <v>1160.699134</v>
      </c>
    </row>
    <row r="52" spans="1:18" x14ac:dyDescent="0.35">
      <c r="J52" s="19"/>
    </row>
    <row r="59" spans="1:18" x14ac:dyDescent="0.35">
      <c r="J59" s="50"/>
      <c r="K59" s="72"/>
    </row>
    <row r="60" spans="1:18" x14ac:dyDescent="0.35">
      <c r="J60" s="50"/>
      <c r="K60" s="72"/>
    </row>
    <row r="61" spans="1:18" x14ac:dyDescent="0.35">
      <c r="J61" s="50"/>
      <c r="K61" s="72"/>
    </row>
    <row r="62" spans="1:18" x14ac:dyDescent="0.35">
      <c r="J62" s="50"/>
      <c r="K62" s="72"/>
    </row>
    <row r="63" spans="1:18" x14ac:dyDescent="0.35">
      <c r="J63" s="50"/>
      <c r="K63" s="72"/>
    </row>
    <row r="64" spans="1:18" x14ac:dyDescent="0.35">
      <c r="J64" s="65"/>
      <c r="K64" s="70"/>
    </row>
    <row r="66" spans="10:11" x14ac:dyDescent="0.35">
      <c r="J66" s="50"/>
      <c r="K66" s="69"/>
    </row>
    <row r="67" spans="10:11" x14ac:dyDescent="0.35">
      <c r="J67" s="50"/>
      <c r="K67" s="69"/>
    </row>
    <row r="68" spans="10:11" x14ac:dyDescent="0.35">
      <c r="J68" s="50"/>
      <c r="K68" s="69"/>
    </row>
    <row r="69" spans="10:11" x14ac:dyDescent="0.35">
      <c r="J69" s="50"/>
      <c r="K69" s="69"/>
    </row>
    <row r="70" spans="10:11" x14ac:dyDescent="0.35">
      <c r="J70" s="65"/>
      <c r="K70" s="70"/>
    </row>
    <row r="72" spans="10:11" x14ac:dyDescent="0.35">
      <c r="J72" s="19"/>
      <c r="K72" s="69"/>
    </row>
    <row r="75" spans="10:11" x14ac:dyDescent="0.35">
      <c r="J75" s="50"/>
      <c r="K75" s="69"/>
    </row>
    <row r="76" spans="10:11" x14ac:dyDescent="0.35">
      <c r="J76" s="50"/>
      <c r="K76" s="69"/>
    </row>
    <row r="77" spans="10:11" x14ac:dyDescent="0.35">
      <c r="J77" s="50"/>
      <c r="K77" s="69"/>
    </row>
    <row r="78" spans="10:11" x14ac:dyDescent="0.35">
      <c r="J78" s="50"/>
      <c r="K78" s="69"/>
    </row>
    <row r="79" spans="10:11" x14ac:dyDescent="0.35">
      <c r="J79" s="50"/>
      <c r="K79" s="69"/>
    </row>
    <row r="80" spans="10:11" x14ac:dyDescent="0.35">
      <c r="J80" s="50"/>
      <c r="K80" s="69"/>
    </row>
    <row r="81" spans="10:11" x14ac:dyDescent="0.35">
      <c r="J81" s="65"/>
      <c r="K81" s="71"/>
    </row>
  </sheetData>
  <sheetProtection algorithmName="SHA-512" hashValue="DLfhlbhHtsLEzM8PtXMDOX9DBXCM3EketMNf0A82g5LCh2954TkiH5VTfDPEEQ6JCSrRYajX/R+8D16ODguSlg==" saltValue="wJ9094N5p1eiy6eMxN6edA==" spinCount="100000" sheet="1" objects="1" scenarios="1" sort="0" autoFilter="0" pivotTables="0"/>
  <autoFilter ref="A1:O51"/>
  <sortState ref="G59:G63">
    <sortCondition descending="1" ref="G59"/>
  </sortState>
  <conditionalFormatting sqref="N2">
    <cfRule type="containsBlanks" dxfId="90" priority="250">
      <formula>LEN(TRIM(N2))=0</formula>
    </cfRule>
  </conditionalFormatting>
  <conditionalFormatting sqref="N9">
    <cfRule type="containsBlanks" dxfId="89" priority="166">
      <formula>LEN(TRIM(N9))=0</formula>
    </cfRule>
  </conditionalFormatting>
  <conditionalFormatting sqref="N3">
    <cfRule type="containsBlanks" dxfId="88" priority="248">
      <formula>LEN(TRIM(N3))=0</formula>
    </cfRule>
  </conditionalFormatting>
  <conditionalFormatting sqref="N10">
    <cfRule type="containsBlanks" dxfId="87" priority="164">
      <formula>LEN(TRIM(N10))=0</formula>
    </cfRule>
  </conditionalFormatting>
  <conditionalFormatting sqref="N4">
    <cfRule type="containsBlanks" dxfId="86" priority="245">
      <formula>LEN(TRIM(N4))=0</formula>
    </cfRule>
  </conditionalFormatting>
  <conditionalFormatting sqref="N5">
    <cfRule type="containsBlanks" dxfId="85" priority="244">
      <formula>LEN(TRIM(N5))=0</formula>
    </cfRule>
  </conditionalFormatting>
  <conditionalFormatting sqref="N12">
    <cfRule type="containsBlanks" dxfId="84" priority="160">
      <formula>LEN(TRIM(N12))=0</formula>
    </cfRule>
  </conditionalFormatting>
  <conditionalFormatting sqref="N6">
    <cfRule type="containsBlanks" dxfId="83" priority="241">
      <formula>LEN(TRIM(N6))=0</formula>
    </cfRule>
  </conditionalFormatting>
  <conditionalFormatting sqref="N7">
    <cfRule type="containsBlanks" dxfId="82" priority="239">
      <formula>LEN(TRIM(N7))=0</formula>
    </cfRule>
  </conditionalFormatting>
  <conditionalFormatting sqref="N15">
    <cfRule type="containsBlanks" dxfId="81" priority="154">
      <formula>LEN(TRIM(N15))=0</formula>
    </cfRule>
  </conditionalFormatting>
  <conditionalFormatting sqref="N16">
    <cfRule type="containsBlanks" dxfId="80" priority="152">
      <formula>LEN(TRIM(N16))=0</formula>
    </cfRule>
  </conditionalFormatting>
  <conditionalFormatting sqref="N17">
    <cfRule type="containsBlanks" dxfId="79" priority="150">
      <formula>LEN(TRIM(N17))=0</formula>
    </cfRule>
  </conditionalFormatting>
  <conditionalFormatting sqref="N18">
    <cfRule type="containsBlanks" dxfId="78" priority="148">
      <formula>LEN(TRIM(N18))=0</formula>
    </cfRule>
  </conditionalFormatting>
  <conditionalFormatting sqref="N19">
    <cfRule type="containsBlanks" dxfId="77" priority="146">
      <formula>LEN(TRIM(N19))=0</formula>
    </cfRule>
  </conditionalFormatting>
  <conditionalFormatting sqref="N20">
    <cfRule type="containsBlanks" dxfId="76" priority="144">
      <formula>LEN(TRIM(N20))=0</formula>
    </cfRule>
  </conditionalFormatting>
  <conditionalFormatting sqref="N21">
    <cfRule type="containsBlanks" dxfId="75" priority="142">
      <formula>LEN(TRIM(N21))=0</formula>
    </cfRule>
  </conditionalFormatting>
  <conditionalFormatting sqref="N22">
    <cfRule type="containsBlanks" dxfId="74" priority="140">
      <formula>LEN(TRIM(N22))=0</formula>
    </cfRule>
  </conditionalFormatting>
  <conditionalFormatting sqref="N23">
    <cfRule type="containsBlanks" dxfId="73" priority="138">
      <formula>LEN(TRIM(N23))=0</formula>
    </cfRule>
  </conditionalFormatting>
  <conditionalFormatting sqref="N25">
    <cfRule type="containsBlanks" dxfId="72" priority="136">
      <formula>LEN(TRIM(N25))=0</formula>
    </cfRule>
  </conditionalFormatting>
  <conditionalFormatting sqref="N26">
    <cfRule type="containsBlanks" dxfId="71" priority="134">
      <formula>LEN(TRIM(N26))=0</formula>
    </cfRule>
  </conditionalFormatting>
  <conditionalFormatting sqref="N27">
    <cfRule type="containsBlanks" dxfId="70" priority="132">
      <formula>LEN(TRIM(N27))=0</formula>
    </cfRule>
  </conditionalFormatting>
  <conditionalFormatting sqref="N28">
    <cfRule type="containsBlanks" dxfId="69" priority="130">
      <formula>LEN(TRIM(N28))=0</formula>
    </cfRule>
  </conditionalFormatting>
  <conditionalFormatting sqref="N29">
    <cfRule type="containsBlanks" dxfId="68" priority="128">
      <formula>LEN(TRIM(N29))=0</formula>
    </cfRule>
  </conditionalFormatting>
  <conditionalFormatting sqref="N31">
    <cfRule type="containsBlanks" dxfId="67" priority="126">
      <formula>LEN(TRIM(N31))=0</formula>
    </cfRule>
  </conditionalFormatting>
  <conditionalFormatting sqref="N32">
    <cfRule type="containsBlanks" dxfId="66" priority="124">
      <formula>LEN(TRIM(N32))=0</formula>
    </cfRule>
  </conditionalFormatting>
  <conditionalFormatting sqref="N33">
    <cfRule type="containsBlanks" dxfId="65" priority="122">
      <formula>LEN(TRIM(N33))=0</formula>
    </cfRule>
  </conditionalFormatting>
  <conditionalFormatting sqref="N34">
    <cfRule type="containsBlanks" dxfId="64" priority="118">
      <formula>LEN(TRIM(N34))=0</formula>
    </cfRule>
  </conditionalFormatting>
  <conditionalFormatting sqref="N35">
    <cfRule type="containsBlanks" dxfId="63" priority="114">
      <formula>LEN(TRIM(N35))=0</formula>
    </cfRule>
  </conditionalFormatting>
  <conditionalFormatting sqref="N36">
    <cfRule type="containsBlanks" dxfId="62" priority="112">
      <formula>LEN(TRIM(N36))=0</formula>
    </cfRule>
  </conditionalFormatting>
  <conditionalFormatting sqref="N37">
    <cfRule type="containsBlanks" dxfId="61" priority="110">
      <formula>LEN(TRIM(N37))=0</formula>
    </cfRule>
  </conditionalFormatting>
  <conditionalFormatting sqref="N38">
    <cfRule type="containsBlanks" dxfId="60" priority="108">
      <formula>LEN(TRIM(N38))=0</formula>
    </cfRule>
  </conditionalFormatting>
  <conditionalFormatting sqref="N39">
    <cfRule type="containsBlanks" dxfId="59" priority="106">
      <formula>LEN(TRIM(N39))=0</formula>
    </cfRule>
  </conditionalFormatting>
  <conditionalFormatting sqref="N40">
    <cfRule type="containsBlanks" dxfId="58" priority="104">
      <formula>LEN(TRIM(N40))=0</formula>
    </cfRule>
  </conditionalFormatting>
  <conditionalFormatting sqref="N41">
    <cfRule type="containsBlanks" dxfId="57" priority="102">
      <formula>LEN(TRIM(N41))=0</formula>
    </cfRule>
  </conditionalFormatting>
  <conditionalFormatting sqref="N42">
    <cfRule type="containsBlanks" dxfId="56" priority="100">
      <formula>LEN(TRIM(N42))=0</formula>
    </cfRule>
  </conditionalFormatting>
  <conditionalFormatting sqref="N43">
    <cfRule type="containsBlanks" dxfId="55" priority="98">
      <formula>LEN(TRIM(N43))=0</formula>
    </cfRule>
  </conditionalFormatting>
  <conditionalFormatting sqref="N44">
    <cfRule type="containsBlanks" dxfId="54" priority="96">
      <formula>LEN(TRIM(N44))=0</formula>
    </cfRule>
  </conditionalFormatting>
  <conditionalFormatting sqref="N45">
    <cfRule type="containsBlanks" dxfId="53" priority="94">
      <formula>LEN(TRIM(N45))=0</formula>
    </cfRule>
  </conditionalFormatting>
  <conditionalFormatting sqref="N46">
    <cfRule type="containsBlanks" dxfId="52" priority="92">
      <formula>LEN(TRIM(N46))=0</formula>
    </cfRule>
  </conditionalFormatting>
  <conditionalFormatting sqref="N47">
    <cfRule type="containsBlanks" dxfId="51" priority="90">
      <formula>LEN(TRIM(N47))=0</formula>
    </cfRule>
  </conditionalFormatting>
  <conditionalFormatting sqref="N48">
    <cfRule type="containsBlanks" dxfId="50" priority="88">
      <formula>LEN(TRIM(N48))=0</formula>
    </cfRule>
  </conditionalFormatting>
  <conditionalFormatting sqref="N49">
    <cfRule type="containsBlanks" dxfId="49" priority="86">
      <formula>LEN(TRIM(N49))=0</formula>
    </cfRule>
  </conditionalFormatting>
  <conditionalFormatting sqref="O2">
    <cfRule type="containsBlanks" dxfId="48" priority="84">
      <formula>LEN(TRIM(O2))=0</formula>
    </cfRule>
  </conditionalFormatting>
  <conditionalFormatting sqref="O4">
    <cfRule type="containsBlanks" dxfId="47" priority="82">
      <formula>LEN(TRIM(O4))=0</formula>
    </cfRule>
  </conditionalFormatting>
  <conditionalFormatting sqref="O6">
    <cfRule type="containsBlanks" dxfId="46" priority="80">
      <formula>LEN(TRIM(O6))=0</formula>
    </cfRule>
  </conditionalFormatting>
  <conditionalFormatting sqref="N11">
    <cfRule type="containsBlanks" dxfId="45" priority="162">
      <formula>LEN(TRIM(N11))=0</formula>
    </cfRule>
  </conditionalFormatting>
  <conditionalFormatting sqref="N13">
    <cfRule type="containsBlanks" dxfId="44" priority="158">
      <formula>LEN(TRIM(N13))=0</formula>
    </cfRule>
  </conditionalFormatting>
  <conditionalFormatting sqref="N14">
    <cfRule type="containsBlanks" dxfId="43" priority="156">
      <formula>LEN(TRIM(N14))=0</formula>
    </cfRule>
  </conditionalFormatting>
  <conditionalFormatting sqref="O9">
    <cfRule type="containsBlanks" dxfId="42" priority="42">
      <formula>LEN(TRIM(O9))=0</formula>
    </cfRule>
  </conditionalFormatting>
  <conditionalFormatting sqref="O11">
    <cfRule type="containsBlanks" dxfId="41" priority="40">
      <formula>LEN(TRIM(O11))=0</formula>
    </cfRule>
  </conditionalFormatting>
  <conditionalFormatting sqref="O13">
    <cfRule type="containsBlanks" dxfId="40" priority="38">
      <formula>LEN(TRIM(O13))=0</formula>
    </cfRule>
  </conditionalFormatting>
  <conditionalFormatting sqref="O15">
    <cfRule type="containsBlanks" dxfId="39" priority="36">
      <formula>LEN(TRIM(O15))=0</formula>
    </cfRule>
  </conditionalFormatting>
  <conditionalFormatting sqref="O17">
    <cfRule type="containsBlanks" dxfId="38" priority="34">
      <formula>LEN(TRIM(O17))=0</formula>
    </cfRule>
  </conditionalFormatting>
  <conditionalFormatting sqref="O19">
    <cfRule type="containsBlanks" dxfId="37" priority="32">
      <formula>LEN(TRIM(O19))=0</formula>
    </cfRule>
  </conditionalFormatting>
  <conditionalFormatting sqref="O21">
    <cfRule type="containsBlanks" dxfId="36" priority="30">
      <formula>LEN(TRIM(O21))=0</formula>
    </cfRule>
  </conditionalFormatting>
  <conditionalFormatting sqref="O23">
    <cfRule type="containsBlanks" dxfId="35" priority="28">
      <formula>LEN(TRIM(O23))=0</formula>
    </cfRule>
  </conditionalFormatting>
  <conditionalFormatting sqref="O26">
    <cfRule type="containsBlanks" dxfId="34" priority="26">
      <formula>LEN(TRIM(O26))=0</formula>
    </cfRule>
  </conditionalFormatting>
  <conditionalFormatting sqref="O28">
    <cfRule type="containsBlanks" dxfId="33" priority="24">
      <formula>LEN(TRIM(O28))=0</formula>
    </cfRule>
  </conditionalFormatting>
  <conditionalFormatting sqref="O31">
    <cfRule type="containsBlanks" dxfId="32" priority="22">
      <formula>LEN(TRIM(O31))=0</formula>
    </cfRule>
  </conditionalFormatting>
  <conditionalFormatting sqref="O33">
    <cfRule type="containsBlanks" dxfId="31" priority="20">
      <formula>LEN(TRIM(O33))=0</formula>
    </cfRule>
  </conditionalFormatting>
  <conditionalFormatting sqref="O34">
    <cfRule type="containsBlanks" dxfId="30" priority="18">
      <formula>LEN(TRIM(O34))=0</formula>
    </cfRule>
  </conditionalFormatting>
  <conditionalFormatting sqref="O35">
    <cfRule type="containsBlanks" dxfId="29" priority="16">
      <formula>LEN(TRIM(O35))=0</formula>
    </cfRule>
  </conditionalFormatting>
  <conditionalFormatting sqref="O37">
    <cfRule type="containsBlanks" dxfId="28" priority="14">
      <formula>LEN(TRIM(O37))=0</formula>
    </cfRule>
  </conditionalFormatting>
  <conditionalFormatting sqref="O39">
    <cfRule type="containsBlanks" dxfId="27" priority="12">
      <formula>LEN(TRIM(O39))=0</formula>
    </cfRule>
  </conditionalFormatting>
  <conditionalFormatting sqref="O41">
    <cfRule type="containsBlanks" dxfId="26" priority="10">
      <formula>LEN(TRIM(O41))=0</formula>
    </cfRule>
  </conditionalFormatting>
  <conditionalFormatting sqref="O43">
    <cfRule type="containsBlanks" dxfId="25" priority="8">
      <formula>LEN(TRIM(O43))=0</formula>
    </cfRule>
  </conditionalFormatting>
  <conditionalFormatting sqref="O45">
    <cfRule type="containsBlanks" dxfId="24" priority="6">
      <formula>LEN(TRIM(O45))=0</formula>
    </cfRule>
  </conditionalFormatting>
  <conditionalFormatting sqref="O47">
    <cfRule type="containsBlanks" dxfId="23" priority="4">
      <formula>LEN(TRIM(O47))=0</formula>
    </cfRule>
  </conditionalFormatting>
  <conditionalFormatting sqref="O49">
    <cfRule type="containsBlanks" dxfId="22" priority="2">
      <formula>LEN(TRIM(O49))=0</formula>
    </cfRule>
  </conditionalFormatting>
  <conditionalFormatting sqref="O3">
    <cfRule type="containsBlanks" dxfId="21" priority="83">
      <formula>LEN(TRIM(O3))=0</formula>
    </cfRule>
  </conditionalFormatting>
  <conditionalFormatting sqref="O5">
    <cfRule type="containsBlanks" dxfId="20" priority="81">
      <formula>LEN(TRIM(O5))=0</formula>
    </cfRule>
  </conditionalFormatting>
  <conditionalFormatting sqref="O7">
    <cfRule type="containsBlanks" dxfId="19" priority="79">
      <formula>LEN(TRIM(O7))=0</formula>
    </cfRule>
  </conditionalFormatting>
  <conditionalFormatting sqref="O10">
    <cfRule type="containsBlanks" dxfId="18" priority="41">
      <formula>LEN(TRIM(O10))=0</formula>
    </cfRule>
  </conditionalFormatting>
  <conditionalFormatting sqref="O12">
    <cfRule type="containsBlanks" dxfId="17" priority="39">
      <formula>LEN(TRIM(O12))=0</formula>
    </cfRule>
  </conditionalFormatting>
  <conditionalFormatting sqref="O14">
    <cfRule type="containsBlanks" dxfId="16" priority="37">
      <formula>LEN(TRIM(O14))=0</formula>
    </cfRule>
  </conditionalFormatting>
  <conditionalFormatting sqref="O16">
    <cfRule type="containsBlanks" dxfId="15" priority="35">
      <formula>LEN(TRIM(O16))=0</formula>
    </cfRule>
  </conditionalFormatting>
  <conditionalFormatting sqref="O18">
    <cfRule type="containsBlanks" dxfId="14" priority="33">
      <formula>LEN(TRIM(O18))=0</formula>
    </cfRule>
  </conditionalFormatting>
  <conditionalFormatting sqref="O20">
    <cfRule type="containsBlanks" dxfId="13" priority="31">
      <formula>LEN(TRIM(O20))=0</formula>
    </cfRule>
  </conditionalFormatting>
  <conditionalFormatting sqref="O22">
    <cfRule type="containsBlanks" dxfId="12" priority="29">
      <formula>LEN(TRIM(O22))=0</formula>
    </cfRule>
  </conditionalFormatting>
  <conditionalFormatting sqref="O25">
    <cfRule type="containsBlanks" dxfId="11" priority="27">
      <formula>LEN(TRIM(O25))=0</formula>
    </cfRule>
  </conditionalFormatting>
  <conditionalFormatting sqref="O27">
    <cfRule type="containsBlanks" dxfId="10" priority="25">
      <formula>LEN(TRIM(O27))=0</formula>
    </cfRule>
  </conditionalFormatting>
  <conditionalFormatting sqref="O29">
    <cfRule type="containsBlanks" dxfId="9" priority="23">
      <formula>LEN(TRIM(O29))=0</formula>
    </cfRule>
  </conditionalFormatting>
  <conditionalFormatting sqref="O32">
    <cfRule type="containsBlanks" dxfId="8" priority="21">
      <formula>LEN(TRIM(O32))=0</formula>
    </cfRule>
  </conditionalFormatting>
  <conditionalFormatting sqref="O36">
    <cfRule type="containsBlanks" dxfId="7" priority="15">
      <formula>LEN(TRIM(O36))=0</formula>
    </cfRule>
  </conditionalFormatting>
  <conditionalFormatting sqref="O38">
    <cfRule type="containsBlanks" dxfId="6" priority="13">
      <formula>LEN(TRIM(O38))=0</formula>
    </cfRule>
  </conditionalFormatting>
  <conditionalFormatting sqref="O40">
    <cfRule type="containsBlanks" dxfId="5" priority="11">
      <formula>LEN(TRIM(O40))=0</formula>
    </cfRule>
  </conditionalFormatting>
  <conditionalFormatting sqref="O42">
    <cfRule type="containsBlanks" dxfId="4" priority="9">
      <formula>LEN(TRIM(O42))=0</formula>
    </cfRule>
  </conditionalFormatting>
  <conditionalFormatting sqref="O44">
    <cfRule type="containsBlanks" dxfId="3" priority="7">
      <formula>LEN(TRIM(O44))=0</formula>
    </cfRule>
  </conditionalFormatting>
  <conditionalFormatting sqref="O46">
    <cfRule type="containsBlanks" dxfId="2" priority="5">
      <formula>LEN(TRIM(O46))=0</formula>
    </cfRule>
  </conditionalFormatting>
  <conditionalFormatting sqref="O48">
    <cfRule type="containsBlanks" dxfId="1" priority="3">
      <formula>LEN(TRIM(O48))=0</formula>
    </cfRule>
  </conditionalFormatting>
  <conditionalFormatting sqref="R50">
    <cfRule type="cellIs" dxfId="0" priority="1" operator="greaterThan">
      <formula>0</formula>
    </cfRule>
  </conditionalFormatting>
  <pageMargins left="0.7" right="0.7" top="0.75" bottom="0.75" header="0.3" footer="0.3"/>
  <pageSetup paperSize="9" orientation="portrait" r:id="rId1"/>
  <headerFooter>
    <oddFooter>&amp;C&amp;1#&amp;"Calibri"&amp;10&amp;K000000PUBLIC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073D06-C051-4DC0-B041-30B29F1A37A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9FFA1DA-1881-40D1-B257-3637C754C919}">
  <ds:schemaRefs>
    <ds:schemaRef ds:uri="http://schemas.microsoft.com/sharepoint/v3/contenttype/forms"/>
  </ds:schemaRefs>
</ds:datastoreItem>
</file>

<file path=customXml/itemProps3.xml><?xml version="1.0" encoding="utf-8"?>
<ds:datastoreItem xmlns:ds="http://schemas.openxmlformats.org/officeDocument/2006/customXml" ds:itemID="{B820CFE7-800D-4C63-B610-834544592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Issuances</vt:lpstr>
      <vt:lpstr>Green Bonds</vt:lpstr>
      <vt:lpstr>SDG Bonds</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2021-09-17T14:14:52Z</dcterms:created>
  <dcterms:modified xsi:type="dcterms:W3CDTF">2021-12-14T10:53:10Z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2021-12-14T10:52:57Z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1bc401d0-54ea-4dfd-8e80-d056e961c416</vt:lpwstr>
  </property>
  <property fmtid="{D5CDD505-2E9C-101B-9397-08002B2CF9AE}" pid="8" name="MSIP_Label_3486a02c-2dfb-4efe-823f-aa2d1f0e6ab7_ContentBits">
    <vt:lpwstr>2</vt:lpwstr>
  </property>
  <property fmtid="{D5CDD505-2E9C-101B-9397-08002B2CF9AE}" pid="9" name="Classification">
    <vt:lpwstr>PUBLIC</vt:lpwstr>
  </property>
</Properties>
</file>